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การจัดทำประมาณราคาและราคากลาง ปีงบ2560\"/>
    </mc:Choice>
  </mc:AlternateContent>
  <bookViews>
    <workbookView xWindow="0" yWindow="0" windowWidth="20220" windowHeight="11130"/>
  </bookViews>
  <sheets>
    <sheet name="1   ปร.4 (ก)  ok" sheetId="1" r:id="rId1"/>
    <sheet name="2  ปร.4 (ข)  ok" sheetId="2" r:id="rId2"/>
    <sheet name="ปร5 ก" sheetId="3" r:id="rId3"/>
    <sheet name="ปร5 ข" sheetId="6" r:id="rId4"/>
    <sheet name="ปร 6" sheetId="7" r:id="rId5"/>
    <sheet name="ตารางแสดง factor F" sheetId="5" r:id="rId6"/>
  </sheets>
  <definedNames>
    <definedName name="_xlnm.Print_Area" localSheetId="5">'ตารางแสดง factor F'!$A$1:$S$35</definedName>
  </definedNames>
  <calcPr calcId="162913"/>
</workbook>
</file>

<file path=xl/calcChain.xml><?xml version="1.0" encoding="utf-8"?>
<calcChain xmlns="http://schemas.openxmlformats.org/spreadsheetml/2006/main">
  <c r="A20" i="6" l="1"/>
  <c r="D20" i="7"/>
  <c r="C22" i="7" s="1"/>
  <c r="D21" i="7" l="1"/>
  <c r="A15" i="7"/>
  <c r="H14" i="3"/>
  <c r="H21" i="3" s="1"/>
  <c r="H18" i="6"/>
  <c r="H19" i="6" s="1"/>
  <c r="H27" i="5" l="1"/>
  <c r="F26" i="5"/>
  <c r="D26" i="5"/>
  <c r="D28" i="5" s="1"/>
  <c r="M20" i="5"/>
  <c r="K26" i="5" s="1"/>
  <c r="D31" i="5" l="1"/>
  <c r="E28" i="5"/>
  <c r="W29" i="5" s="1"/>
  <c r="M28" i="5" s="1"/>
  <c r="D32" i="5" s="1"/>
  <c r="A23" i="3" l="1"/>
  <c r="H22" i="3"/>
  <c r="F36" i="2" l="1"/>
  <c r="I36" i="2" s="1"/>
  <c r="F35" i="2"/>
  <c r="I35" i="2" s="1"/>
  <c r="F34" i="2"/>
  <c r="I34" i="2" s="1"/>
  <c r="I22" i="2"/>
  <c r="I10" i="2"/>
  <c r="F300" i="1"/>
  <c r="I300" i="1" s="1"/>
  <c r="I301" i="1" s="1"/>
  <c r="I305" i="1" s="1"/>
  <c r="H248" i="1"/>
  <c r="F248" i="1"/>
  <c r="H247" i="1"/>
  <c r="F247" i="1"/>
  <c r="H244" i="1"/>
  <c r="F244" i="1"/>
  <c r="H243" i="1"/>
  <c r="F243" i="1"/>
  <c r="H242" i="1"/>
  <c r="F242" i="1"/>
  <c r="H239" i="1"/>
  <c r="F239" i="1"/>
  <c r="H238" i="1"/>
  <c r="H240" i="1" s="1"/>
  <c r="F238" i="1"/>
  <c r="I236" i="1"/>
  <c r="H235" i="1"/>
  <c r="F235" i="1"/>
  <c r="H234" i="1"/>
  <c r="F234" i="1"/>
  <c r="F214" i="1"/>
  <c r="I214" i="1" s="1"/>
  <c r="H213" i="1"/>
  <c r="H215" i="1" s="1"/>
  <c r="H218" i="1" s="1"/>
  <c r="F213" i="1"/>
  <c r="F212" i="1"/>
  <c r="I212" i="1" s="1"/>
  <c r="F211" i="1"/>
  <c r="I211" i="1" s="1"/>
  <c r="F210" i="1"/>
  <c r="I210" i="1" s="1"/>
  <c r="F209" i="1"/>
  <c r="H182" i="1"/>
  <c r="F182" i="1"/>
  <c r="H181" i="1"/>
  <c r="H183" i="1" s="1"/>
  <c r="F181" i="1"/>
  <c r="H176" i="1"/>
  <c r="F176" i="1"/>
  <c r="H175" i="1"/>
  <c r="F175" i="1"/>
  <c r="H174" i="1"/>
  <c r="F174" i="1"/>
  <c r="I174" i="1" s="1"/>
  <c r="H173" i="1"/>
  <c r="F173" i="1"/>
  <c r="H172" i="1"/>
  <c r="F172" i="1"/>
  <c r="H171" i="1"/>
  <c r="F171" i="1"/>
  <c r="H158" i="1"/>
  <c r="F158" i="1"/>
  <c r="H157" i="1"/>
  <c r="F157" i="1"/>
  <c r="H156" i="1"/>
  <c r="F156" i="1"/>
  <c r="H155" i="1"/>
  <c r="F155" i="1"/>
  <c r="F154" i="1"/>
  <c r="I154" i="1" s="1"/>
  <c r="F153" i="1"/>
  <c r="I153" i="1" s="1"/>
  <c r="H150" i="1"/>
  <c r="F150" i="1"/>
  <c r="H149" i="1"/>
  <c r="F149" i="1"/>
  <c r="H148" i="1"/>
  <c r="F148" i="1"/>
  <c r="H145" i="1"/>
  <c r="F145" i="1"/>
  <c r="H144" i="1"/>
  <c r="F144" i="1"/>
  <c r="H141" i="1"/>
  <c r="F141" i="1"/>
  <c r="H140" i="1"/>
  <c r="F140" i="1"/>
  <c r="H139" i="1"/>
  <c r="F139" i="1"/>
  <c r="H138" i="1"/>
  <c r="F138" i="1"/>
  <c r="H125" i="1"/>
  <c r="F125" i="1"/>
  <c r="H124" i="1"/>
  <c r="F124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3" i="1"/>
  <c r="F113" i="1"/>
  <c r="I113" i="1" s="1"/>
  <c r="H112" i="1"/>
  <c r="F112" i="1"/>
  <c r="H111" i="1"/>
  <c r="F111" i="1"/>
  <c r="H110" i="1"/>
  <c r="F110" i="1"/>
  <c r="H109" i="1"/>
  <c r="F109" i="1"/>
  <c r="F108" i="1"/>
  <c r="I108" i="1" s="1"/>
  <c r="F107" i="1"/>
  <c r="I107" i="1" s="1"/>
  <c r="F106" i="1"/>
  <c r="H91" i="1"/>
  <c r="F91" i="1"/>
  <c r="F90" i="1"/>
  <c r="F89" i="1"/>
  <c r="H88" i="1"/>
  <c r="F88" i="1"/>
  <c r="H87" i="1"/>
  <c r="F87" i="1"/>
  <c r="H86" i="1"/>
  <c r="F86" i="1"/>
  <c r="H85" i="1"/>
  <c r="F85" i="1"/>
  <c r="H82" i="1"/>
  <c r="F82" i="1"/>
  <c r="H81" i="1"/>
  <c r="F81" i="1"/>
  <c r="H80" i="1"/>
  <c r="F80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58" i="1"/>
  <c r="H59" i="1" s="1"/>
  <c r="F58" i="1"/>
  <c r="F59" i="1" s="1"/>
  <c r="H55" i="1"/>
  <c r="F55" i="1"/>
  <c r="H54" i="1"/>
  <c r="F54" i="1"/>
  <c r="H53" i="1"/>
  <c r="I53" i="1" s="1"/>
  <c r="F53" i="1"/>
  <c r="H52" i="1"/>
  <c r="F52" i="1"/>
  <c r="H51" i="1"/>
  <c r="F51" i="1"/>
  <c r="H48" i="1"/>
  <c r="F48" i="1"/>
  <c r="H47" i="1"/>
  <c r="F47" i="1"/>
  <c r="H46" i="1"/>
  <c r="F46" i="1"/>
  <c r="H43" i="1"/>
  <c r="F43" i="1"/>
  <c r="H42" i="1"/>
  <c r="F42" i="1"/>
  <c r="H41" i="1"/>
  <c r="I41" i="1" s="1"/>
  <c r="F21" i="1"/>
  <c r="I19" i="1"/>
  <c r="I21" i="1" s="1"/>
  <c r="H17" i="1"/>
  <c r="H26" i="1" s="1"/>
  <c r="F17" i="1"/>
  <c r="I13" i="1"/>
  <c r="I12" i="1"/>
  <c r="I11" i="1"/>
  <c r="I10" i="1"/>
  <c r="I110" i="1" l="1"/>
  <c r="I112" i="1"/>
  <c r="I155" i="1"/>
  <c r="I157" i="1"/>
  <c r="H245" i="1"/>
  <c r="I88" i="1"/>
  <c r="I91" i="1"/>
  <c r="F26" i="1"/>
  <c r="I71" i="1"/>
  <c r="I73" i="1"/>
  <c r="I77" i="1"/>
  <c r="I141" i="1"/>
  <c r="F177" i="1"/>
  <c r="I177" i="1" s="1"/>
  <c r="I117" i="1"/>
  <c r="H146" i="1"/>
  <c r="H151" i="1"/>
  <c r="I48" i="1"/>
  <c r="I59" i="1"/>
  <c r="I148" i="1"/>
  <c r="I248" i="1"/>
  <c r="H83" i="1"/>
  <c r="F215" i="1"/>
  <c r="F218" i="1" s="1"/>
  <c r="F249" i="1"/>
  <c r="I43" i="1"/>
  <c r="I82" i="1"/>
  <c r="I158" i="1"/>
  <c r="I181" i="1"/>
  <c r="I209" i="1"/>
  <c r="F236" i="1"/>
  <c r="I118" i="1"/>
  <c r="I138" i="1"/>
  <c r="I140" i="1"/>
  <c r="F146" i="1"/>
  <c r="H159" i="1"/>
  <c r="I175" i="1"/>
  <c r="F183" i="1"/>
  <c r="F245" i="1"/>
  <c r="I17" i="1"/>
  <c r="I26" i="1" s="1"/>
  <c r="I58" i="1"/>
  <c r="I109" i="1"/>
  <c r="I111" i="1"/>
  <c r="H126" i="1"/>
  <c r="H142" i="1"/>
  <c r="I239" i="1"/>
  <c r="H78" i="1"/>
  <c r="I85" i="1"/>
  <c r="I87" i="1"/>
  <c r="I125" i="1"/>
  <c r="H236" i="1"/>
  <c r="F240" i="1"/>
  <c r="H249" i="1"/>
  <c r="I243" i="1"/>
  <c r="I52" i="1"/>
  <c r="I74" i="1"/>
  <c r="I76" i="1"/>
  <c r="I80" i="1"/>
  <c r="H114" i="1"/>
  <c r="F122" i="1"/>
  <c r="I119" i="1"/>
  <c r="I121" i="1"/>
  <c r="I144" i="1"/>
  <c r="F151" i="1"/>
  <c r="I149" i="1"/>
  <c r="H177" i="1"/>
  <c r="I173" i="1"/>
  <c r="I182" i="1"/>
  <c r="I238" i="1"/>
  <c r="F44" i="1"/>
  <c r="H49" i="1"/>
  <c r="F56" i="1"/>
  <c r="I54" i="1"/>
  <c r="I75" i="1"/>
  <c r="F114" i="1"/>
  <c r="H122" i="1"/>
  <c r="I120" i="1"/>
  <c r="F126" i="1"/>
  <c r="I139" i="1"/>
  <c r="I145" i="1"/>
  <c r="I150" i="1"/>
  <c r="I156" i="1"/>
  <c r="I172" i="1"/>
  <c r="I244" i="1"/>
  <c r="H44" i="1"/>
  <c r="I46" i="1"/>
  <c r="I55" i="1"/>
  <c r="H92" i="1"/>
  <c r="F142" i="1"/>
  <c r="I176" i="1"/>
  <c r="I213" i="1"/>
  <c r="I215" i="1" s="1"/>
  <c r="I218" i="1" s="1"/>
  <c r="I242" i="1"/>
  <c r="I247" i="1"/>
  <c r="I37" i="2"/>
  <c r="I49" i="2" s="1"/>
  <c r="F37" i="2"/>
  <c r="F49" i="2" s="1"/>
  <c r="H56" i="1"/>
  <c r="F301" i="1"/>
  <c r="F305" i="1" s="1"/>
  <c r="I42" i="1"/>
  <c r="I47" i="1"/>
  <c r="F49" i="1"/>
  <c r="I72" i="1"/>
  <c r="F78" i="1"/>
  <c r="I81" i="1"/>
  <c r="F83" i="1"/>
  <c r="I86" i="1"/>
  <c r="F92" i="1"/>
  <c r="I106" i="1"/>
  <c r="I51" i="1"/>
  <c r="I116" i="1"/>
  <c r="F159" i="1"/>
  <c r="I124" i="1"/>
  <c r="I171" i="1"/>
  <c r="F252" i="1" l="1"/>
  <c r="I159" i="1"/>
  <c r="I83" i="1"/>
  <c r="I249" i="1"/>
  <c r="I240" i="1"/>
  <c r="I126" i="1"/>
  <c r="I114" i="1"/>
  <c r="I183" i="1"/>
  <c r="I92" i="1"/>
  <c r="H252" i="1"/>
  <c r="I78" i="1"/>
  <c r="I142" i="1"/>
  <c r="I49" i="1"/>
  <c r="I44" i="1"/>
  <c r="I122" i="1"/>
  <c r="I56" i="1"/>
  <c r="I151" i="1"/>
  <c r="I146" i="1"/>
  <c r="I245" i="1"/>
  <c r="I252" i="1" s="1"/>
</calcChain>
</file>

<file path=xl/sharedStrings.xml><?xml version="1.0" encoding="utf-8"?>
<sst xmlns="http://schemas.openxmlformats.org/spreadsheetml/2006/main" count="1049" uniqueCount="387">
  <si>
    <t>ปร.4 (ก)</t>
  </si>
  <si>
    <t>แบบแสดงรายการ ปริมาณงาน และราคา</t>
  </si>
  <si>
    <t>แผ่นที่ 1/11</t>
  </si>
  <si>
    <t>ลำดับที่</t>
  </si>
  <si>
    <t>รายการ</t>
  </si>
  <si>
    <t>จำนวน</t>
  </si>
  <si>
    <t>หน่วย</t>
  </si>
  <si>
    <t xml:space="preserve">ค่าวัสดุ </t>
  </si>
  <si>
    <t>ค่าแรงงาน</t>
  </si>
  <si>
    <t>รวมค่าวัสดุและค่าแรงงาน</t>
  </si>
  <si>
    <t>หมายเหตุ</t>
  </si>
  <si>
    <t>ราคาต่อหน่วย</t>
  </si>
  <si>
    <t>จำนวนเงิน</t>
  </si>
  <si>
    <t>สรุป ส่วนที่ 1 ค่างานต้นทุน</t>
  </si>
  <si>
    <t xml:space="preserve"> </t>
  </si>
  <si>
    <t>กลุ่มงานที่ 1</t>
  </si>
  <si>
    <t>งานโครงสร้างวิศวกรรม</t>
  </si>
  <si>
    <t>รวม</t>
  </si>
  <si>
    <t>งานสถาปัตยกรรม</t>
  </si>
  <si>
    <t xml:space="preserve">  </t>
  </si>
  <si>
    <t>งานระบบสุขาภิบาล ดับเพลิง และป้องกันอัคคีภัย</t>
  </si>
  <si>
    <t>งานระบบไฟฟ้าและสื่อสาร</t>
  </si>
  <si>
    <t>งานระบบปรับอากาศและระบายอากาศ</t>
  </si>
  <si>
    <t>-</t>
  </si>
  <si>
    <t>งานระบบลิฟท์และบันไดเลื่อน</t>
  </si>
  <si>
    <t>งานระบบเครื่องกลและระบบพิเศษอื่นๆ</t>
  </si>
  <si>
    <t>รวมค่างานกลุ่มที่ 1</t>
  </si>
  <si>
    <t>กลุ่มงานที่ 2</t>
  </si>
  <si>
    <t>งานครุภัณฑ์จัดจ้างหรือสั่งทำ</t>
  </si>
  <si>
    <t>งานตกแต่งภายในอาคาร</t>
  </si>
  <si>
    <t>รวมค่างานกลุ่มที่ 2</t>
  </si>
  <si>
    <t>กลุ่มงานที่ 3</t>
  </si>
  <si>
    <t>งานภูมิทัศน์</t>
  </si>
  <si>
    <t>งานผังบริเวณและงานก่อสร้างประกอบอื่นๆ</t>
  </si>
  <si>
    <t>รวมค่างานกลุ่มที่ 3</t>
  </si>
  <si>
    <t>รวมค่างานส่วนที่ 1 ทั้งหมด</t>
  </si>
  <si>
    <t xml:space="preserve">        ประธานกรรมการกำหนดราคากลาง</t>
  </si>
  <si>
    <t xml:space="preserve">       กรรมการกำหนดราคากลาง</t>
  </si>
  <si>
    <t>กรรมการกำหนดราคากลาง</t>
  </si>
  <si>
    <t>แผ่นที่ 2/11</t>
  </si>
  <si>
    <t>ส่วนที่ 1 ค่างานต้นทุน(คำนวณในราคาทุน)</t>
  </si>
  <si>
    <t>1.1 งานดิน หิน ทราย และฐานราก</t>
  </si>
  <si>
    <t xml:space="preserve">     -ขุดดินฐานรากและถมดิน(แรงคน)</t>
  </si>
  <si>
    <t>ลบ.ม.</t>
  </si>
  <si>
    <t xml:space="preserve">     -ทรายหยาบรองก้นฐานราก</t>
  </si>
  <si>
    <t xml:space="preserve">     -คอนกรีตหยาบรองก้นฐานราก 1:3:5</t>
  </si>
  <si>
    <t>รวมงานข้อ 1.1</t>
  </si>
  <si>
    <t>1.2 งานตอกเสาเข็ม</t>
  </si>
  <si>
    <t xml:space="preserve">     -เสาเข็ม ค.ส.ล. สี่เหลี่ยมตัน ขนาด 0.22 X 0.22 X 21.00 ม.</t>
  </si>
  <si>
    <t>ต้น</t>
  </si>
  <si>
    <t xml:space="preserve">     -ค่าสกัดหัวเสาเข็ม</t>
  </si>
  <si>
    <t xml:space="preserve">     -ค่าทดสอบดิน วิธี BORING TEST</t>
  </si>
  <si>
    <t>จุด</t>
  </si>
  <si>
    <t>รวมงานข้อ 1.2</t>
  </si>
  <si>
    <t>1.3 งานแบบหล่อคอนกรีต</t>
  </si>
  <si>
    <t xml:space="preserve">     -ไม้แบบทั่วไป อาคาร 2 ชั้น (ใช้ 70%)</t>
  </si>
  <si>
    <t>ลบ.ฟ.</t>
  </si>
  <si>
    <t xml:space="preserve">     -ไม้คร่าว</t>
  </si>
  <si>
    <t xml:space="preserve">     -ไม้ค้ำยัน</t>
  </si>
  <si>
    <t xml:space="preserve">     -ตะปูขนาดต่างๆ</t>
  </si>
  <si>
    <t>กก.</t>
  </si>
  <si>
    <t xml:space="preserve">     -ค่าแรงไม้แบบ</t>
  </si>
  <si>
    <t>ตร.ม.</t>
  </si>
  <si>
    <t>รวมงานข้อ 1.3</t>
  </si>
  <si>
    <t>1.4 งานคอนกรีตโครงสร้าง</t>
  </si>
  <si>
    <t xml:space="preserve">     -คอนกรีตผสมเสร็จ 240 กก./ตร.ซม/210 กก./ตร.ซม.</t>
  </si>
  <si>
    <t>รวมงานข้อ 1.4</t>
  </si>
  <si>
    <t>แผ่นที่ 3/11</t>
  </si>
  <si>
    <t>1.5 งานเหล็กเสริมคอนกรีต</t>
  </si>
  <si>
    <t xml:space="preserve">     -เหล็กกลม SR 24 ผ่าศูนย์กลาง 6 มม.</t>
  </si>
  <si>
    <t>ตัน</t>
  </si>
  <si>
    <t xml:space="preserve">     -เหล็กกลม SR 24 ผ่าศูนย์กลาง 9 มม.</t>
  </si>
  <si>
    <t xml:space="preserve">     -เหล็กกลม SR 24 ผ่าศูนย์กลาง 12 มม.</t>
  </si>
  <si>
    <t xml:space="preserve">     -เหล็กกลม SR 24 ผ่าศูนย์กลาง 15 มม.</t>
  </si>
  <si>
    <t xml:space="preserve">     -เหล็กกลม SR 24 ผ่าศูนย์กลาง 19 มม.</t>
  </si>
  <si>
    <t xml:space="preserve">     -เหล็กกลม SR 24 ผ่าศูนย์กลาง 25 มม.</t>
  </si>
  <si>
    <t xml:space="preserve">     -ลวดผูกเหล็กโครงสร้าง(เบอร์ 18)</t>
  </si>
  <si>
    <t>รวมงานข้อ 1.5</t>
  </si>
  <si>
    <t>1.6 งานพื้นสำเร็จรูป</t>
  </si>
  <si>
    <t xml:space="preserve">     -พื้นสำเร็จรูปรับน้ำหนักปลอดภัย 300 กก./ตร.ม.</t>
  </si>
  <si>
    <t xml:space="preserve">     -คอนกรีตทับหน้าพื้นสำเร็จรูป หนา 5 ซม.</t>
  </si>
  <si>
    <t xml:space="preserve">     -เหล็กตะแกรงสำเร็จรูป</t>
  </si>
  <si>
    <t>รวมงานข้อ 1.6</t>
  </si>
  <si>
    <t>1.7 งานโครงหลังคาเหล็ก</t>
  </si>
  <si>
    <t xml:space="preserve">     -เหล็กตัวซี 100 x 50 x 20 x 3.2 มม.</t>
  </si>
  <si>
    <t>ท่อน</t>
  </si>
  <si>
    <t xml:space="preserve">     -เหล็กฉาก 40 x 40  x 3.2 มม.</t>
  </si>
  <si>
    <t xml:space="preserve">     -เหล็กฉาก 50 x 50  x 3.2 มม.</t>
  </si>
  <si>
    <t xml:space="preserve">     -เหล็กสี่เหลี่ยมกลวง 3" x3" หนา 2 มม.</t>
  </si>
  <si>
    <t xml:space="preserve">     -เหล็กแผ่นยึดโครงหลังคา</t>
  </si>
  <si>
    <t>แผ่น</t>
  </si>
  <si>
    <t>รวมค่าแรง</t>
  </si>
  <si>
    <t xml:space="preserve">     -แผ่นเหล็กหัวเสาพร้อมเหล็ก ผ่าศูนย์กลาง 15 มม. ทำเกลียวฝังในเสา</t>
  </si>
  <si>
    <t>ชุด</t>
  </si>
  <si>
    <t xml:space="preserve">     -ทาสีกันสนิมโครงหลังคา</t>
  </si>
  <si>
    <t>รวมงานข้อ 1.7</t>
  </si>
  <si>
    <t>รวมค่างานโครงสร้างวิศวกรรมทั้งหมด</t>
  </si>
  <si>
    <t>แผ่นที่ 4/11</t>
  </si>
  <si>
    <t>2.1 งานมุงหลังคา</t>
  </si>
  <si>
    <t xml:space="preserve">     -กระเบื้องลอนคู่ 0.50 x 1.20 เมตร หนา 5 มม. สีซีเมนต์</t>
  </si>
  <si>
    <t xml:space="preserve">     -ครอบกระเบื้องลอนคู่ สีซีเมนต์</t>
  </si>
  <si>
    <t xml:space="preserve">     -อุปกรณ์ยึดกระเบื้อง</t>
  </si>
  <si>
    <t>ตัว</t>
  </si>
  <si>
    <t xml:space="preserve">     -เชิงชาย ขนาด 1" x 8"</t>
  </si>
  <si>
    <t>เมตร</t>
  </si>
  <si>
    <t xml:space="preserve">     -ปิดลอนกระเบื้อง ขนาด 1" x 6"</t>
  </si>
  <si>
    <t xml:space="preserve">     -รางน้ำสังกะสี ตามแบบยาว</t>
  </si>
  <si>
    <t xml:space="preserve">     -ท่อระบายน้ำฝนสังกะสี เส้นผ่าศูนย์กลาง 4"</t>
  </si>
  <si>
    <t xml:space="preserve">     -ค่าแรงมุงกระเบื้องหลังคา</t>
  </si>
  <si>
    <t>รวมงานข้อ 2.1</t>
  </si>
  <si>
    <t>2.2 งานฝ้าเพดาน</t>
  </si>
  <si>
    <t xml:space="preserve">     -ฝ้าเพดานกระเบื้องซีเมนต์เส้นใยแผ่นเรียบ หนา 6 มม. คร่าวเหล็กซุบสังกะสี</t>
  </si>
  <si>
    <t xml:space="preserve">     -ฝ้าเพดานยิบซั่มบอร์ด 9 มม. คร่าวเหล็กซุบสังกะสี</t>
  </si>
  <si>
    <t xml:space="preserve">     -ฝ้าเพดานแต่งแนวใต้ท้องพื้น</t>
  </si>
  <si>
    <t xml:space="preserve">     -บัวฝ้าเพดานไม้ ขนาด 1/2" x 2"</t>
  </si>
  <si>
    <t xml:space="preserve">     -ทาสีน้ำพลาสติกฝ้าเพดาน</t>
  </si>
  <si>
    <t xml:space="preserve">     -ทาสีพลาสติกบัวฝ้าเพดาน</t>
  </si>
  <si>
    <t>รวมงานข้อ 2.2</t>
  </si>
  <si>
    <t>2.3 งานพื้น</t>
  </si>
  <si>
    <t xml:space="preserve">     -ผิวพื้นขัดมันเรียบ</t>
  </si>
  <si>
    <t xml:space="preserve">     -ผิวพื้นขัดหยาบ</t>
  </si>
  <si>
    <t>รวมงานข้อ 2.3</t>
  </si>
  <si>
    <t>แผ่นที่ 5/11</t>
  </si>
  <si>
    <t>2.4 งานผนัง</t>
  </si>
  <si>
    <t xml:space="preserve">     -ผนังก่อคอนกรีตบล๊อก 7 ซม.</t>
  </si>
  <si>
    <t xml:space="preserve">     -ผนังก่อคอนกรีตบล๊อกกันฝน</t>
  </si>
  <si>
    <r>
      <t xml:space="preserve">     -</t>
    </r>
    <r>
      <rPr>
        <sz val="12"/>
        <color indexed="8"/>
        <rFont val="TH SarabunPSK"/>
        <family val="2"/>
      </rPr>
      <t>ผนังแผ่นชิ้นไม้อัดซีเมนต์ หนา 12 มม. คร่าวเหล็กชุบสังกะสี 2 ด้าน</t>
    </r>
  </si>
  <si>
    <t xml:space="preserve">     -เอ็น ค.ส.ล.</t>
  </si>
  <si>
    <t>รวมงานข้อ 2.4</t>
  </si>
  <si>
    <t>2.5 งานบัวเชิงผนัง</t>
  </si>
  <si>
    <t xml:space="preserve">     -บัวเชิงผนังไม้เนื้อแข็ง 1" x 4"</t>
  </si>
  <si>
    <t xml:space="preserve">     -ทาสีน้ำมันบัวเชิงผนังไม้</t>
  </si>
  <si>
    <t>รวมงานข้อ 2.5</t>
  </si>
  <si>
    <t>2.6 งานฉาบปูน</t>
  </si>
  <si>
    <t xml:space="preserve">     -ฉาบปูนผนังเรียบ</t>
  </si>
  <si>
    <t xml:space="preserve">     -ฉาบปูนเรียบผนังเซาะร่องโชว์แนว</t>
  </si>
  <si>
    <t xml:space="preserve">     -ฉาบปูนเรียบโครงสร้าง</t>
  </si>
  <si>
    <t>รวมงานข้อ 2.6</t>
  </si>
  <si>
    <t>2.7 งานประตูหน้าต่างและช่องแสง/ระบายอากาศ</t>
  </si>
  <si>
    <t xml:space="preserve">     -ประตู ป.1 ไม้อัดยาง(ภายนอก) มอก. ขนาด 0.90 x 2.00 ม.</t>
  </si>
  <si>
    <t xml:space="preserve">     -ประตู ป.2 ไม้อัดยาง(ภายนอก) มอก. ขนาด 0.90 x 2.00 (คู่)</t>
  </si>
  <si>
    <t xml:space="preserve">     -หน้าต่าง น.1 หน้าต่างเหล็กลูกฟักกระจกใส หนา 5 มม.</t>
  </si>
  <si>
    <t xml:space="preserve">     -เกล็ดระบายอากาศ วงกบไม้ 1 1/2" x 3" เกล็ดไม้ 1/2" x 4"</t>
  </si>
  <si>
    <t xml:space="preserve">     -ช่องแสง ช.1 ช่องแสงระบายอากาศ ตาข่าย+กระจก (เหนือหน้าต่าง)</t>
  </si>
  <si>
    <t xml:space="preserve">     -ช่องแสง ช.2 ช่องแสงตาข่ายระบายอากาศ (เหนือประตู)</t>
  </si>
  <si>
    <t>รวมงานข้อ 2.7</t>
  </si>
  <si>
    <t>แผ่นที่ 6/11</t>
  </si>
  <si>
    <t>2.8 งานตกแต่งผิวบันได+บันไดเหล็ก บันได 1</t>
  </si>
  <si>
    <t xml:space="preserve">     -พื้นชานพักบันไดผิวขัดมัน</t>
  </si>
  <si>
    <t xml:space="preserve">     -ขั้นบันไดผิวขัดมัน</t>
  </si>
  <si>
    <t xml:space="preserve">     -จมูกบันไดอลูมิเนียมฝังเส้น PVC.</t>
  </si>
  <si>
    <t xml:space="preserve">     -ม้านั่ง ค.ส.ล.</t>
  </si>
  <si>
    <t xml:space="preserve">     -ราวบันไดไม้เนื้อแข็ง ขนาด 2" x 3" พร้อมอุปกรณ์</t>
  </si>
  <si>
    <t xml:space="preserve">     -ลูกกรงบันไดเหล็กกลวง เส้นผ่าศูนย์กลาง 3/4" x 3/4"</t>
  </si>
  <si>
    <t>รวมงานข้อ 2.8</t>
  </si>
  <si>
    <t>2.9 งานสุขภัณฑ์และอุปกรณ์ห้องน้ำ-ส้วม</t>
  </si>
  <si>
    <t>รวมงานข้อ 2.9</t>
  </si>
  <si>
    <t>2.10 งานทาสี</t>
  </si>
  <si>
    <t xml:space="preserve">     -ทาสีพลาสติกอิมัลชั่น</t>
  </si>
  <si>
    <t xml:space="preserve">     -ทาสีน้ำมัน</t>
  </si>
  <si>
    <t>รวมงานข้อ 2.10</t>
  </si>
  <si>
    <t>2.11 งานเบ็ดเตล็ด-งานอื่นๆ</t>
  </si>
  <si>
    <t>รวมงานข้อ 2.11</t>
  </si>
  <si>
    <t>รวมค่างานสถาปัตยกรรมทั้งหมด</t>
  </si>
  <si>
    <t>แผ่นที่ 7/11</t>
  </si>
  <si>
    <t>3. งานระบบสุขาภิบาล ดับเพลิง และป้องกันอัคคีภัย</t>
  </si>
  <si>
    <t>3.1 งานเดินท่อโสโครก</t>
  </si>
  <si>
    <t>รวมงานข้อ 3.1</t>
  </si>
  <si>
    <t>3.2 งานเดินท่อน้ำดี</t>
  </si>
  <si>
    <t>รวมงานข้อ 3.2</t>
  </si>
  <si>
    <t>3.3 งานระบบสุขาภิบาลภายนอกอาคาร</t>
  </si>
  <si>
    <t>รวมงานข้อ 3.3</t>
  </si>
  <si>
    <t>3.4 งานระบบดับเพลิง</t>
  </si>
  <si>
    <t xml:space="preserve">     -กริ่งสัญญาณเตือนเพลิงไหม้</t>
  </si>
  <si>
    <t xml:space="preserve">     -ป้ายบอกชั้น</t>
  </si>
  <si>
    <t xml:space="preserve">     -ป้ายทางออก</t>
  </si>
  <si>
    <t xml:space="preserve">     -ป้ายแผนผังอาคาร</t>
  </si>
  <si>
    <t xml:space="preserve">     -โคมไฟแสงสว่างฉุกเฉิน</t>
  </si>
  <si>
    <t xml:space="preserve">     -เครื่องดับเพลิง ขนาด 10 ปอนด์</t>
  </si>
  <si>
    <t>รวมงานข้อ 3.4</t>
  </si>
  <si>
    <t>รวมค่างานสุขาภิบาล ดับเพลิง และป้องกันอัคคีภัย</t>
  </si>
  <si>
    <t>แผ่นที่ 8/11</t>
  </si>
  <si>
    <t xml:space="preserve">  4.1 งานดวงโคมไฟฟ้า</t>
  </si>
  <si>
    <t xml:space="preserve">    - โคมไฟฟ้าครอบตะแกรงถี่ใบพับ ขนาด  2x36 W. (อลูมิเนียมอะโนไดซ์)</t>
  </si>
  <si>
    <t xml:space="preserve">    - โคมไฟฟ้าครอบพลาสติก ขนาด  1x18 W.</t>
  </si>
  <si>
    <t xml:space="preserve">                           รวมงานข้อ 4.1 </t>
  </si>
  <si>
    <t xml:space="preserve">  4.2 งานสวิทซ์ และเต้ารับ (ปลั๊ก)</t>
  </si>
  <si>
    <t xml:space="preserve">    - สวิทซ์เดี่ยว</t>
  </si>
  <si>
    <t xml:space="preserve">    - เต้ารับเดี่ยว (ปลั๊ก)</t>
  </si>
  <si>
    <t xml:space="preserve">                           รวมงานข้อ 4.2 </t>
  </si>
  <si>
    <t xml:space="preserve">  4.3 งานเดินสายไฟ</t>
  </si>
  <si>
    <t xml:space="preserve">    - เดินสายไฟฟ้า ดวงโคม</t>
  </si>
  <si>
    <t xml:space="preserve">    - เดินสายไฟฟ้า สวิทซ์</t>
  </si>
  <si>
    <t xml:space="preserve">    - เดินสายไฟฟ้า (ปลั๊ก)</t>
  </si>
  <si>
    <t xml:space="preserve">                           รวมงานข้อ 4.3 </t>
  </si>
  <si>
    <t xml:space="preserve">  4.4 งานแผงสวิทซ์ และเซอร์กิตเบรกเกอร์</t>
  </si>
  <si>
    <t xml:space="preserve">    - ตู้เบรกเกอร์ ขนาด 12 ช่อง</t>
  </si>
  <si>
    <t xml:space="preserve">    - เซฟตี้สวิทซ์ ขนาด 100 แอมป์</t>
  </si>
  <si>
    <t xml:space="preserve">                           รวมงานข้อ 4.4 </t>
  </si>
  <si>
    <t xml:space="preserve">  4.5 งานระบบสายล่อฟ้า</t>
  </si>
  <si>
    <t xml:space="preserve">                           รวมงานข้อ 4.5 </t>
  </si>
  <si>
    <t>รวมค่างานระบบไฟฟ้าและสื่อสารทั้งหมด</t>
  </si>
  <si>
    <t>แผ่นที่ 9/11</t>
  </si>
  <si>
    <t xml:space="preserve">  5.1 เครื่องปรับอากาศแบบแยกส่วน</t>
  </si>
  <si>
    <t xml:space="preserve">                           รวมงานข้อ 5.1 </t>
  </si>
  <si>
    <t xml:space="preserve">  5.2 งานพัดลมระบายอากาศ</t>
  </si>
  <si>
    <t xml:space="preserve">                           รวมงานข้อ 5.2 </t>
  </si>
  <si>
    <t>รวมค่างานปรับอากาศและระบายอากาศทั้งหมด</t>
  </si>
  <si>
    <t xml:space="preserve">  6.1 งานระบบลิฟท์</t>
  </si>
  <si>
    <t xml:space="preserve">                           รวมงานข้อ 6.1 </t>
  </si>
  <si>
    <t xml:space="preserve">  6.2 งานบันไดเลื่อน</t>
  </si>
  <si>
    <t xml:space="preserve">                           รวมงานข้อ 6.2 </t>
  </si>
  <si>
    <t>รวมค่างานระบบลิฟท์และบันไดเลื่อนทั้งหมด</t>
  </si>
  <si>
    <t xml:space="preserve">  7.1 งานระบบเครื่องกล</t>
  </si>
  <si>
    <t xml:space="preserve">                           รวมงานข้อ 7.1 </t>
  </si>
  <si>
    <t xml:space="preserve">  7.2 งานระบบอื่นๆ ที่เกี่ยวข้อง</t>
  </si>
  <si>
    <t xml:space="preserve">                           รวมงานข้อ 7.2</t>
  </si>
  <si>
    <t>รวมค่างานตกแต่งภายในอาคารทั้งหมด</t>
  </si>
  <si>
    <t>แผ่นที่ 10/11</t>
  </si>
  <si>
    <t xml:space="preserve">   กลุ่มงานที่ 2</t>
  </si>
  <si>
    <t xml:space="preserve">  1.1 ครุภัณฑ์สร้างกับที่</t>
  </si>
  <si>
    <t xml:space="preserve">         - กระดานดำ</t>
  </si>
  <si>
    <t xml:space="preserve">                           รวมงานข้อ 1.1 </t>
  </si>
  <si>
    <t>รวมค่างานครุภัณฑ์จัดจ้างหรือสั่งทำทั้งหมด</t>
  </si>
  <si>
    <t xml:space="preserve">  2.1 งานเวทีห้องประชุม</t>
  </si>
  <si>
    <t xml:space="preserve">                           รวมงานข้อ 2.1 </t>
  </si>
  <si>
    <t>แผ่นที่ 11/11</t>
  </si>
  <si>
    <t xml:space="preserve">   1.1  งานระบบสุขาภิบาลปริเวณ</t>
  </si>
  <si>
    <t>รวมค่างานภูมิทัศน์ทั้งหมด</t>
  </si>
  <si>
    <t>1.2   งานรั้ว ป้อมยาม ถนน ทางเท้า</t>
  </si>
  <si>
    <t>รวมค่างานผังบริเวณและงานก่อสร้างประกอบอื่นๆทั้งหมด</t>
  </si>
  <si>
    <t>แผ่นที่ 1/2</t>
  </si>
  <si>
    <t>ค่าวัสดุ</t>
  </si>
  <si>
    <t>ค่าวัสดุและแรงงาน</t>
  </si>
  <si>
    <t xml:space="preserve">   สรุป ส่วนที่ 2 ครุภัณฑ์จัดซื้อหรือสั่งซื้อ</t>
  </si>
  <si>
    <t>หมวดงานทั้ง 6 รายการ</t>
  </si>
  <si>
    <t>1 งานจัดซื้อครุภัณฑ์ลอยตัว (ทุกชนิดและประเภท)</t>
  </si>
  <si>
    <t>2 งานจัดซื้ออุปกรณ์ระบบโสต</t>
  </si>
  <si>
    <t>3 งานจัดซื้ออุปกรณ์ระบบโสตทัศน์</t>
  </si>
  <si>
    <t>4 งานจัดซื้ออุปกรณ์ระบบคอมพิวเตอร์</t>
  </si>
  <si>
    <t>5 งานจัดซื้ออุปกรณ์ระบบรักษาความปลอดภัย</t>
  </si>
  <si>
    <t>6 งานจัดซื้อหรือสั่งซื้ออื่นๆ</t>
  </si>
  <si>
    <t>รวมค่างานส่วนที่ 2 ทั้งหมด</t>
  </si>
  <si>
    <t>แผ่นที่ 2/2</t>
  </si>
  <si>
    <t xml:space="preserve">   ส่วนที่ 2 ครุภัณฑ์จัดซื้อหรือสั่งซื้อ</t>
  </si>
  <si>
    <t>งานจัดซื้อครุภัณฑ์ลอยตัว (ทุกชนิดและประเภท)</t>
  </si>
  <si>
    <t xml:space="preserve">           - โต๊ะและเก้าอี้ครู ระดับ 3-6</t>
  </si>
  <si>
    <t xml:space="preserve">           - โต๊ะและเก้าอี้เรียนระดับประถมศึกษา (มอก.)</t>
  </si>
  <si>
    <t xml:space="preserve">           - ตู้เก็บเอกสาร 2 บาน (มอก.)</t>
  </si>
  <si>
    <t>รวมงานจัดซื้อครุภัณฑ์ลอยตัว</t>
  </si>
  <si>
    <t>งานจัดซื้ออุปกรณ์ระบบโสต</t>
  </si>
  <si>
    <t>รวมงานจัดซื้ออุปกรณ์ระบบโสต</t>
  </si>
  <si>
    <t>งานจัดซื้ออุปกรณ์ระบบโสตทัศน์</t>
  </si>
  <si>
    <t>รวมงานจัดซื้ออุปกรณ์ระบบโสตทัศน์</t>
  </si>
  <si>
    <t>งานจัดซื้ออุปกรณ์ระบบคอมพิวเตอร์</t>
  </si>
  <si>
    <t>รวมงานจัดซื้ออุปกรณ์ระบบคอมพิวเตอร์</t>
  </si>
  <si>
    <t>งานจัดซื้ออุปกรณ์ระบบรักษาความปลอดภัย</t>
  </si>
  <si>
    <t>รวมงานจัดซื้ออุปกรณ์ระบบรักษาความปลอดภัย</t>
  </si>
  <si>
    <t>งานจัดซื้อหรือสั่งซื้ออื่นๆ</t>
  </si>
  <si>
    <t>รวมงานจัดซื้อหรือสั่งซื้ออื่นๆ</t>
  </si>
  <si>
    <t>แบบสรุปค่าก่อสร้าง</t>
  </si>
  <si>
    <t>£</t>
  </si>
  <si>
    <t>สถานที่กอสร้าง</t>
  </si>
  <si>
    <t>กลุ่มออกแบบและก่อสร้าง สำนักอำนวยการ สพฐ.</t>
  </si>
  <si>
    <t>แบบ ปร.4(ก) ที่แนบ</t>
  </si>
  <si>
    <t>จำนวน 11 แผ่น</t>
  </si>
  <si>
    <t>คำนวณราคากลาง</t>
  </si>
  <si>
    <t>ปรับลดราคาโดย</t>
  </si>
  <si>
    <t>หน่วย:บาท</t>
  </si>
  <si>
    <t>ค่างานต้นทุน</t>
  </si>
  <si>
    <t>Factor  F</t>
  </si>
  <si>
    <t>ค่าก่อสร้าง</t>
  </si>
  <si>
    <t>หน่วย : บาท</t>
  </si>
  <si>
    <t>ส่วนที่ 1 ค่างานต้นทุน</t>
  </si>
  <si>
    <t>เงื่อนไขการใช้ตาราง    Factor F</t>
  </si>
  <si>
    <t xml:space="preserve"> เงินล่วงหน้าจ่าย...................    0.00%</t>
  </si>
  <si>
    <t xml:space="preserve"> เงินประกันผลงานหัก..........     0.00%</t>
  </si>
  <si>
    <t xml:space="preserve"> ดอกเบี้ยเงินกู้......................     6.00%</t>
  </si>
  <si>
    <t xml:space="preserve"> ค่าภาษีมูลค่าเพิ่ม.................    7.00%</t>
  </si>
  <si>
    <t xml:space="preserve">  รวมค่าก่อสร้าง</t>
  </si>
  <si>
    <t>ปรับลดราคา</t>
  </si>
  <si>
    <t>ยอดสุทธิ</t>
  </si>
  <si>
    <t>*คณะกรรมการกำหนดราคากลาง ได้ตรวาจสอบรายงานปริมาณงานและราคาแล้ว เห็นชอบกับค่าจ้างก่อสร้างนี้</t>
  </si>
  <si>
    <t>สามารถดำเนินการได้ เห็นควรกำหนดเป็นราคากลางได้</t>
  </si>
  <si>
    <t xml:space="preserve">   (...........................................................)</t>
  </si>
  <si>
    <t xml:space="preserve">     ประธานกรรมการกำหนดราคากลาง</t>
  </si>
  <si>
    <t>(...........................................................)</t>
  </si>
  <si>
    <t xml:space="preserve">    (...........................................................)</t>
  </si>
  <si>
    <t xml:space="preserve">    กรรมการกำหนดราคากลาง</t>
  </si>
  <si>
    <t xml:space="preserve">          กรรมการกำหนดราคากลาง</t>
  </si>
  <si>
    <t xml:space="preserve">งานก่อสร้างแบบอาคารเรียน สปช.105/29 ปรับปรุง อาคาร 2 ชั้น </t>
  </si>
  <si>
    <t>4 ห้องเรียน ใต้ถุนโล่ง บันไดขึ้น 2 ข้าง</t>
  </si>
  <si>
    <t>เมื่อ วันที่ 13 มิถุนายน 2559</t>
  </si>
  <si>
    <t>ตารางแสดงการคำนวณหาค่า FACTOR F งานก่อสร้างอาคาร</t>
  </si>
  <si>
    <t>สถานที่ก่อสร้าง</t>
  </si>
  <si>
    <t>กรณีค่างานอยู่ระหว่างช่วงของค่างานต้นทุนที่กำหนดในตาราง Factor F ให้เทียบอัตราส่วน เพื่อหา Factor F  ดังนี้</t>
  </si>
  <si>
    <t>Factor F</t>
  </si>
  <si>
    <t>สูตร</t>
  </si>
  <si>
    <t>ต้องการหาค่า Factor F ของค่างานต้นทุน</t>
  </si>
  <si>
    <t>=</t>
  </si>
  <si>
    <t>A</t>
  </si>
  <si>
    <t>บาท</t>
  </si>
  <si>
    <t>ค่า Factor F</t>
  </si>
  <si>
    <r>
      <t>D</t>
    </r>
    <r>
      <rPr>
        <sz val="16"/>
        <rFont val="TH SarabunPSK"/>
        <family val="2"/>
      </rPr>
      <t>-</t>
    </r>
  </si>
  <si>
    <t>(</t>
  </si>
  <si>
    <t>D</t>
  </si>
  <si>
    <t>E</t>
  </si>
  <si>
    <t>)</t>
  </si>
  <si>
    <t>x</t>
  </si>
  <si>
    <t>B</t>
  </si>
  <si>
    <t>C</t>
  </si>
  <si>
    <t>(ค่างานส่วนที่ 1)</t>
  </si>
  <si>
    <t>เงินล่วงหน้าจ่าย</t>
  </si>
  <si>
    <t>ดอกเบี้ยเงินกู้</t>
  </si>
  <si>
    <t>ต่อปี</t>
  </si>
  <si>
    <t>ภาษีมูลค่าเพิ่ม (VAT)</t>
  </si>
  <si>
    <t>เมื่อ</t>
  </si>
  <si>
    <t>ค่างานต้นทุนตัวต่ำกว่าค่างานต้นทุน A</t>
  </si>
  <si>
    <t>ค่างานต้นทุนตัวสูงกว่าค่างานต้นทุน A</t>
  </si>
  <si>
    <t>ค่า Factor F ของค่างานต้นทุนต่ำกว่าต้นทุน(B)</t>
  </si>
  <si>
    <t>ค่า Factor F ของค่างานต้นทุนสูงกว่าต้นทุน(C)</t>
  </si>
  <si>
    <t>แทนค่าสูตร</t>
  </si>
  <si>
    <t>ค่าFactor F</t>
  </si>
  <si>
    <t>สรุปค่างานต้นทุน</t>
  </si>
  <si>
    <t>ค่า Factor F เท่ากับ</t>
  </si>
  <si>
    <t>&gt; 500</t>
  </si>
  <si>
    <t>ลงชื่อ</t>
  </si>
  <si>
    <t>ประธานกรรมการ</t>
  </si>
  <si>
    <t>กรรมการ</t>
  </si>
  <si>
    <t xml:space="preserve">  (.......................................................)</t>
  </si>
  <si>
    <t>(.................................................)</t>
  </si>
  <si>
    <r>
      <rPr>
        <sz val="20"/>
        <rFont val="TH SarabunPSK"/>
        <family val="2"/>
      </rPr>
      <t>≤</t>
    </r>
    <r>
      <rPr>
        <sz val="16"/>
        <rFont val="TH SarabunPSK"/>
        <family val="2"/>
      </rPr>
      <t xml:space="preserve"> 0.5</t>
    </r>
  </si>
  <si>
    <t>ส่วนที่2 ครุภัณฑ์จัดซื้อหรือสั่งซื้อ</t>
  </si>
  <si>
    <t>ค่างาน</t>
  </si>
  <si>
    <t>ค่าภาษี</t>
  </si>
  <si>
    <t>มูลค่าเพิ่ม</t>
  </si>
  <si>
    <t>7%</t>
  </si>
  <si>
    <t>คณะกรรมการกำหนดราคากลาง คำสั่ง เลขที่    /2559</t>
  </si>
  <si>
    <t>เห็นชอบ / อนุมัติ</t>
  </si>
  <si>
    <t>สรุป</t>
  </si>
  <si>
    <t xml:space="preserve">รวมค่าก่อสร้างเป็นเงินทั้งสิ้น   </t>
  </si>
  <si>
    <t>ค่าครุภัณฑ์จัดซื้อหรือสั่งซื้อ</t>
  </si>
  <si>
    <t>ค่าใช้จ่ายพิเศษตามข้อกำหนด และค่าใช้จ่ายอื่นที่จำเป็นต้องมี</t>
  </si>
  <si>
    <t>ปร.6</t>
  </si>
  <si>
    <t xml:space="preserve"> ปร.5 (ข)</t>
  </si>
  <si>
    <t xml:space="preserve"> ปร.5 (ก)</t>
  </si>
  <si>
    <t xml:space="preserve">   -</t>
  </si>
  <si>
    <r>
      <t xml:space="preserve">แบบ ปร.4(ก),ปร.4(ข),ปร.5(ก)และปร.5(ข) ที่แนบ      </t>
    </r>
    <r>
      <rPr>
        <sz val="16"/>
        <rFont val="TH SarabunPSK"/>
        <family val="2"/>
      </rPr>
      <t>จำนวน 15 แผ่น</t>
    </r>
  </si>
  <si>
    <t xml:space="preserve">ค่าก่อสร้าง </t>
  </si>
  <si>
    <t>ราคากลาง</t>
  </si>
  <si>
    <t>ชื่อโครงการ/งานก่อสร้าง</t>
  </si>
  <si>
    <t>แบบสรุปราคากลางงานก่อสร้างอาคาร</t>
  </si>
  <si>
    <t>แบบ ปร.4(ข) ที่แนบ</t>
  </si>
  <si>
    <t>จำนวน 2 แผ่น</t>
  </si>
  <si>
    <t>หน่วยงานออกแบบแปลนและรายการ</t>
  </si>
  <si>
    <t xml:space="preserve">หน่วยงานเจ้าของโครงการ/งานก่อสร้าง </t>
  </si>
  <si>
    <t xml:space="preserve">หน่วยงานเจ้าของโครงการ/งานก่อสร้าง    </t>
  </si>
  <si>
    <t xml:space="preserve">งานก่อสร้างแบบอาคารเรียน สปช.105/29 ปรับปรุง อาคาร 2 ชั้น 4 ห้องเรียน </t>
  </si>
  <si>
    <t>ใต้ถุนโล่ง บันไดขึ้น 2 ข้าง</t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</si>
  <si>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ขนาดหรือเนื้อที่        630    ตารางเมตร  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</si>
  <si>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  เฉลี่ยค่าประมาณราคา  6,081 บาท/ตารางเมตร</t>
    </r>
  </si>
  <si>
    <r>
      <t>โครงการ/งานก่อสร้าง</t>
    </r>
    <r>
      <rPr>
        <sz val="16"/>
        <rFont val="TH SarabunPSK"/>
        <family val="2"/>
      </rPr>
      <t xml:space="preserve">          งานก่อสร้างอาคารเรียนแบบ สปช.105/29 (ปรับปรุง 2 ชั้น 4 ห้องเรียน) ใต้ถุนโล่ง จำนวน1 หลัง  บันไดขึ้น 2 ข้าง</t>
    </r>
  </si>
  <si>
    <r>
      <t xml:space="preserve">สถานที่ก่อสร้าง                  </t>
    </r>
    <r>
      <rPr>
        <sz val="16"/>
        <rFont val="TH SarabunPSK"/>
        <family val="2"/>
      </rPr>
      <t xml:space="preserve">โรงเรียนบ้านหนองอุ ตำบลทรายทอง  อำเภอศรีบุญเรือง จังหวัดหนองบัวลำภู  สังกัด สพป.หนองบัวลำภู เขต 1  </t>
    </r>
    <r>
      <rPr>
        <b/>
        <sz val="16"/>
        <rFont val="TH SarabunPSK"/>
        <family val="2"/>
      </rPr>
      <t xml:space="preserve">      </t>
    </r>
  </si>
  <si>
    <r>
      <t xml:space="preserve">คำนวณราคากลางโดย         </t>
    </r>
    <r>
      <rPr>
        <sz val="16"/>
        <rFont val="TH SarabunPSK"/>
        <family val="2"/>
      </rPr>
      <t>1. นายคำมี  พิมพ์วัน   2. นายคุ้มชัย  เลขาโชค  3. นายนิยม  สุขษาเกษ</t>
    </r>
  </si>
  <si>
    <r>
      <t xml:space="preserve">คำนวณราคากลางเมื่อวันที่    </t>
    </r>
    <r>
      <rPr>
        <sz val="16"/>
        <rFont val="TH SarabunPSK"/>
        <family val="2"/>
      </rPr>
      <t xml:space="preserve">  </t>
    </r>
  </si>
  <si>
    <t>13 มิถุนายน  2559</t>
  </si>
  <si>
    <t xml:space="preserve">คำนวณราคากลางโดย   </t>
  </si>
  <si>
    <t>คำนวณราคากลางเมื่อ</t>
  </si>
  <si>
    <t>วันที่ 13 มิถุนายน 2559</t>
  </si>
  <si>
    <t xml:space="preserve"> ปร.4 (ข)</t>
  </si>
  <si>
    <r>
      <t xml:space="preserve">หมายเหตุ  </t>
    </r>
    <r>
      <rPr>
        <sz val="14"/>
        <rFont val="TH SarabunPSK"/>
        <family val="2"/>
      </rPr>
      <t>ให้ผู้เสนอราคา ตรวจสอบรายละเอียดปริมาณวัสดุในรูปแบบรายการให้ครบถ้วนก่อน   หากมีรายการใดที่ไม่ได้กำหนดไว้  ให้เพิ่มเติมในการเสนอราคา</t>
    </r>
  </si>
  <si>
    <t xml:space="preserve">         เห็นชอบ / อนุมัติ</t>
  </si>
  <si>
    <t>เงินประกันผลงาน  หัก</t>
  </si>
  <si>
    <t>เงื่อนไขการใช้ Factor F</t>
  </si>
  <si>
    <t>โรงเรียน........   สำนักงานเขตพื้นที่การศึกษาประถมศึกษาหนองบัวลำภู เขต 1</t>
  </si>
  <si>
    <t>โรงเรียน......... ตำบล.......... อำเภอ............. จังหวัดหนองบัวลำภู</t>
  </si>
  <si>
    <r>
      <t xml:space="preserve">คำนวณราคากลางโดย         </t>
    </r>
    <r>
      <rPr>
        <sz val="16"/>
        <rFont val="TH SarabunPSK"/>
        <family val="2"/>
      </rPr>
      <t>คณะกรรมการกำหนดราคากลาง คำสั่ง เลขที่       /2559</t>
    </r>
  </si>
  <si>
    <t>…………………………………………………..</t>
  </si>
  <si>
    <r>
      <t>โครงการ/งานก่อสร้าง</t>
    </r>
    <r>
      <rPr>
        <sz val="16"/>
        <rFont val="TH SarabunPSK"/>
        <family val="2"/>
      </rPr>
      <t xml:space="preserve">          </t>
    </r>
  </si>
  <si>
    <r>
      <t xml:space="preserve">สถานที่ก่อสร้าง                  </t>
    </r>
    <r>
      <rPr>
        <sz val="16"/>
        <rFont val="TH SarabunPSK"/>
        <family val="2"/>
      </rPr>
      <t xml:space="preserve">โรงเรียน…………... ตำบล……………….  อำเภอ……………  จังหวัดหนองบัวลำภู  สังกัด สพป.หนองบัวลำภู เขต 1  </t>
    </r>
    <r>
      <rPr>
        <b/>
        <sz val="16"/>
        <rFont val="TH SarabunPSK"/>
        <family val="2"/>
      </rPr>
      <t xml:space="preserve">      </t>
    </r>
  </si>
  <si>
    <t>โรงเรียน….. ตำบล……. อำเภอ……. จังหวัดหนองบัวลำภู</t>
  </si>
  <si>
    <t>โรงเรียน……………..  สพป. หนองบัวลำภู เขต 1</t>
  </si>
  <si>
    <t xml:space="preserve"> ผู้อำนวยการโรงเรียน………………………………………</t>
  </si>
  <si>
    <t xml:space="preserve"> ผู้อำนวยการโรงเรียน……………………………………</t>
  </si>
  <si>
    <t xml:space="preserve"> ผู้อำนวยการโรงเรียน……………………………….</t>
  </si>
  <si>
    <t>ตัวอักษร</t>
  </si>
  <si>
    <t>แบบแปลนและรายการประกอบ ที่แนบ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</si>
</sst>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87" formatCode="[$-101041E]d\ mmmm\ yyyy;@"/>
    <numFmt numFmtId="188" formatCode="_-* #,##0_-;\-* #,##0_-;_-* &quot;-&quot;??_-;_-@_-"/>
    <numFmt numFmtId="189" formatCode="#,##0.000"/>
    <numFmt numFmtId="190" formatCode="_(* #,##0.00_);_(* \(#,##0.00\);_(* &quot;-&quot;??_);_(@_)"/>
    <numFmt numFmtId="191" formatCode="_-* #,##0.0000_-;\-* #,##0.0000_-;_-* &quot;-&quot;??_-;_-@_-"/>
    <numFmt numFmtId="192" formatCode="0.0000"/>
    <numFmt numFmtId="193" formatCode="_(* #,##0.0000_);_(* \(#,##0.0000\);_(* &quot;-&quot;??_);_(@_)"/>
    <numFmt numFmtId="194" formatCode="0.0000000000"/>
    <numFmt numFmtId="195" formatCode="_-* #,##0.000000000_-;\-* #,##0.000000000_-;_-* &quot;-&quot;??_-;_-@_-"/>
    <numFmt numFmtId="196" formatCode="_(* #,##0_);_(* \(#,##0\);_(* &quot;-&quot;??_);_(@_)"/>
  </numFmts>
  <fonts count="3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14"/>
      <name val="Angsana New"/>
      <family val="1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2"/>
      <color indexed="8"/>
      <name val="TH SarabunPSK"/>
      <family val="2"/>
    </font>
    <font>
      <sz val="10"/>
      <name val="Arial"/>
      <family val="2"/>
    </font>
    <font>
      <sz val="14"/>
      <name val="Wingdings 2"/>
      <family val="1"/>
      <charset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6"/>
      <name val="Wingdings 2"/>
      <family val="1"/>
      <charset val="2"/>
    </font>
    <font>
      <sz val="14"/>
      <name val="AngsanaUPC"/>
      <family val="1"/>
    </font>
    <font>
      <b/>
      <sz val="20"/>
      <name val="TH SarabunPSK"/>
      <family val="2"/>
    </font>
    <font>
      <sz val="16"/>
      <name val="AngsanaUPC"/>
      <family val="1"/>
    </font>
    <font>
      <b/>
      <sz val="16"/>
      <name val="AngsanaUPC"/>
      <family val="1"/>
    </font>
    <font>
      <b/>
      <sz val="16"/>
      <name val="AngsanaUPC"/>
      <family val="1"/>
      <charset val="222"/>
    </font>
    <font>
      <b/>
      <sz val="16"/>
      <color rgb="FF0000FF"/>
      <name val="TH SarabunPSK"/>
      <family val="2"/>
    </font>
    <font>
      <sz val="20"/>
      <name val="TH SarabunPSK"/>
      <family val="2"/>
    </font>
    <font>
      <b/>
      <u/>
      <sz val="16"/>
      <name val="TH SarabunPSK"/>
      <family val="2"/>
    </font>
    <font>
      <sz val="15"/>
      <name val="TH SarabunPSK"/>
      <family val="2"/>
    </font>
    <font>
      <sz val="16"/>
      <name val="TH SarabunPSK"/>
      <family val="1"/>
      <charset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8" fillId="0" borderId="0"/>
    <xf numFmtId="0" fontId="23" fillId="0" borderId="0"/>
    <xf numFmtId="190" fontId="23" fillId="0" borderId="0" applyFont="0" applyFill="0" applyBorder="0" applyAlignment="0" applyProtection="0"/>
    <xf numFmtId="0" fontId="33" fillId="0" borderId="0"/>
  </cellStyleXfs>
  <cellXfs count="452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horizontal="right" shrinkToFit="1"/>
    </xf>
    <xf numFmtId="0" fontId="3" fillId="0" borderId="0" xfId="0" applyFont="1"/>
    <xf numFmtId="0" fontId="5" fillId="0" borderId="0" xfId="0" applyFont="1" applyAlignment="1">
      <alignment shrinkToFit="1"/>
    </xf>
    <xf numFmtId="0" fontId="3" fillId="0" borderId="0" xfId="0" applyFont="1" applyBorder="1"/>
    <xf numFmtId="0" fontId="6" fillId="0" borderId="0" xfId="0" applyNumberFormat="1" applyFont="1" applyBorder="1" applyAlignment="1" applyProtection="1"/>
    <xf numFmtId="0" fontId="7" fillId="0" borderId="0" xfId="0" applyFont="1" applyFill="1" applyBorder="1" applyAlignment="1" applyProtection="1">
      <alignment shrinkToFit="1"/>
    </xf>
    <xf numFmtId="43" fontId="7" fillId="0" borderId="0" xfId="1" applyFont="1" applyFill="1" applyBorder="1" applyAlignment="1" applyProtection="1">
      <alignment shrinkToFit="1"/>
    </xf>
    <xf numFmtId="0" fontId="8" fillId="0" borderId="0" xfId="0" applyFont="1" applyBorder="1" applyAlignment="1" applyProtection="1">
      <alignment horizontal="center" vertical="center" shrinkToFit="1"/>
    </xf>
    <xf numFmtId="0" fontId="7" fillId="0" borderId="0" xfId="0" applyNumberFormat="1" applyFont="1" applyBorder="1" applyAlignment="1" applyProtection="1">
      <alignment horizontal="left" shrinkToFit="1"/>
    </xf>
    <xf numFmtId="0" fontId="7" fillId="0" borderId="0" xfId="0" applyNumberFormat="1" applyFont="1" applyFill="1" applyBorder="1" applyAlignment="1" applyProtection="1">
      <alignment horizontal="left" shrinkToFit="1"/>
    </xf>
    <xf numFmtId="43" fontId="6" fillId="0" borderId="0" xfId="1" applyFont="1" applyBorder="1" applyAlignment="1" applyProtection="1">
      <alignment horizontal="right" shrinkToFit="1"/>
    </xf>
    <xf numFmtId="0" fontId="7" fillId="0" borderId="0" xfId="0" applyNumberFormat="1" applyFont="1" applyBorder="1" applyAlignment="1" applyProtection="1">
      <alignment shrinkToFit="1"/>
    </xf>
    <xf numFmtId="43" fontId="6" fillId="0" borderId="0" xfId="1" applyFont="1" applyBorder="1" applyAlignment="1" applyProtection="1"/>
    <xf numFmtId="0" fontId="9" fillId="0" borderId="0" xfId="0" applyFont="1" applyBorder="1" applyAlignment="1">
      <alignment vertical="top"/>
    </xf>
    <xf numFmtId="0" fontId="0" fillId="0" borderId="0" xfId="0" applyAlignment="1">
      <alignment shrinkToFit="1"/>
    </xf>
    <xf numFmtId="187" fontId="7" fillId="0" borderId="0" xfId="0" applyNumberFormat="1" applyFont="1" applyFill="1" applyBorder="1" applyAlignment="1" applyProtection="1">
      <alignment horizontal="left"/>
    </xf>
    <xf numFmtId="187" fontId="7" fillId="0" borderId="0" xfId="0" applyNumberFormat="1" applyFont="1" applyFill="1" applyBorder="1" applyAlignment="1" applyProtection="1">
      <alignment horizontal="left" shrinkToFit="1"/>
    </xf>
    <xf numFmtId="0" fontId="3" fillId="0" borderId="0" xfId="0" applyFont="1" applyBorder="1" applyAlignment="1">
      <alignment horizontal="left" vertical="top"/>
    </xf>
    <xf numFmtId="0" fontId="10" fillId="0" borderId="0" xfId="0" applyFont="1"/>
    <xf numFmtId="0" fontId="3" fillId="0" borderId="4" xfId="0" applyFont="1" applyBorder="1" applyAlignment="1">
      <alignment horizontal="center" vertical="top" wrapText="1"/>
    </xf>
    <xf numFmtId="0" fontId="11" fillId="0" borderId="5" xfId="0" quotePrefix="1" applyFont="1" applyBorder="1" applyAlignment="1">
      <alignment horizontal="center" vertical="center"/>
    </xf>
    <xf numFmtId="0" fontId="12" fillId="0" borderId="5" xfId="0" applyFont="1" applyBorder="1" applyAlignment="1">
      <alignment shrinkToFit="1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3" fontId="11" fillId="0" borderId="5" xfId="0" applyNumberFormat="1" applyFont="1" applyBorder="1"/>
    <xf numFmtId="188" fontId="11" fillId="0" borderId="5" xfId="1" applyNumberFormat="1" applyFont="1" applyBorder="1"/>
    <xf numFmtId="0" fontId="3" fillId="0" borderId="5" xfId="0" applyFont="1" applyBorder="1" applyAlignment="1">
      <alignment vertical="top" wrapText="1"/>
    </xf>
    <xf numFmtId="0" fontId="3" fillId="0" borderId="0" xfId="0" applyFont="1" applyFill="1"/>
    <xf numFmtId="4" fontId="11" fillId="0" borderId="5" xfId="0" applyNumberFormat="1" applyFont="1" applyBorder="1"/>
    <xf numFmtId="4" fontId="11" fillId="0" borderId="5" xfId="1" applyNumberFormat="1" applyFont="1" applyBorder="1"/>
    <xf numFmtId="3" fontId="11" fillId="0" borderId="5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shrinkToFit="1"/>
    </xf>
    <xf numFmtId="4" fontId="12" fillId="0" borderId="5" xfId="0" applyNumberFormat="1" applyFont="1" applyBorder="1"/>
    <xf numFmtId="4" fontId="12" fillId="0" borderId="5" xfId="1" applyNumberFormat="1" applyFont="1" applyBorder="1"/>
    <xf numFmtId="0" fontId="12" fillId="0" borderId="5" xfId="0" applyFont="1" applyBorder="1" applyAlignment="1">
      <alignment horizontal="left" shrinkToFit="1"/>
    </xf>
    <xf numFmtId="0" fontId="11" fillId="0" borderId="5" xfId="0" applyFont="1" applyBorder="1" applyAlignment="1">
      <alignment horizontal="left" shrinkToFit="1"/>
    </xf>
    <xf numFmtId="0" fontId="11" fillId="0" borderId="5" xfId="0" quotePrefix="1" applyFont="1" applyBorder="1" applyAlignment="1"/>
    <xf numFmtId="4" fontId="10" fillId="0" borderId="5" xfId="0" applyNumberFormat="1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14" fillId="0" borderId="0" xfId="2" applyFont="1" applyAlignment="1">
      <alignment horizontal="center"/>
    </xf>
    <xf numFmtId="0" fontId="7" fillId="0" borderId="0" xfId="2" applyFont="1" applyAlignment="1"/>
    <xf numFmtId="0" fontId="3" fillId="0" borderId="5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shrinkToFit="1"/>
    </xf>
    <xf numFmtId="4" fontId="11" fillId="0" borderId="5" xfId="0" applyNumberFormat="1" applyFont="1" applyBorder="1" applyAlignment="1">
      <alignment horizontal="right"/>
    </xf>
    <xf numFmtId="4" fontId="11" fillId="0" borderId="5" xfId="1" applyNumberFormat="1" applyFont="1" applyBorder="1" applyAlignment="1">
      <alignment horizontal="right"/>
    </xf>
    <xf numFmtId="0" fontId="12" fillId="0" borderId="5" xfId="0" applyFont="1" applyBorder="1" applyAlignment="1">
      <alignment horizontal="center" vertical="center" shrinkToFit="1"/>
    </xf>
    <xf numFmtId="4" fontId="12" fillId="0" borderId="5" xfId="0" applyNumberFormat="1" applyFont="1" applyBorder="1" applyAlignment="1">
      <alignment horizontal="right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indent="1"/>
    </xf>
    <xf numFmtId="0" fontId="3" fillId="0" borderId="5" xfId="0" applyFont="1" applyBorder="1"/>
    <xf numFmtId="0" fontId="12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0" xfId="0" applyNumberFormat="1" applyFont="1" applyBorder="1" applyAlignment="1" applyProtection="1">
      <alignment horizontal="left" shrinkToFit="1"/>
    </xf>
    <xf numFmtId="0" fontId="3" fillId="0" borderId="0" xfId="0" applyNumberFormat="1" applyFont="1" applyBorder="1" applyAlignment="1" applyProtection="1">
      <alignment shrinkToFit="1"/>
    </xf>
    <xf numFmtId="0" fontId="15" fillId="0" borderId="0" xfId="0" applyFont="1" applyAlignment="1">
      <alignment shrinkToFit="1"/>
    </xf>
    <xf numFmtId="0" fontId="12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88" fontId="11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shrinkToFit="1"/>
    </xf>
    <xf numFmtId="4" fontId="11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4" fontId="11" fillId="0" borderId="5" xfId="1" applyNumberFormat="1" applyFont="1" applyBorder="1" applyAlignment="1">
      <alignment horizontal="right" vertical="center"/>
    </xf>
    <xf numFmtId="4" fontId="12" fillId="0" borderId="5" xfId="1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 shrinkToFit="1"/>
    </xf>
    <xf numFmtId="3" fontId="11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top" wrapText="1"/>
    </xf>
    <xf numFmtId="4" fontId="11" fillId="0" borderId="5" xfId="0" applyNumberFormat="1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4" fontId="12" fillId="0" borderId="5" xfId="1" applyNumberFormat="1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4" fontId="12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11" fillId="0" borderId="5" xfId="0" quotePrefix="1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0" fontId="11" fillId="0" borderId="0" xfId="0" quotePrefix="1" applyFont="1" applyBorder="1" applyAlignment="1"/>
    <xf numFmtId="0" fontId="12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/>
    <xf numFmtId="4" fontId="12" fillId="0" borderId="0" xfId="0" applyNumberFormat="1" applyFont="1" applyBorder="1"/>
    <xf numFmtId="4" fontId="12" fillId="0" borderId="0" xfId="1" applyNumberFormat="1" applyFont="1" applyBorder="1"/>
    <xf numFmtId="4" fontId="12" fillId="0" borderId="5" xfId="1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  <xf numFmtId="4" fontId="11" fillId="0" borderId="0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0" fontId="11" fillId="0" borderId="5" xfId="0" applyFont="1" applyBorder="1" applyAlignment="1">
      <alignment horizontal="right" shrinkToFit="1"/>
    </xf>
    <xf numFmtId="0" fontId="1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4" fontId="10" fillId="0" borderId="5" xfId="0" applyNumberFormat="1" applyFont="1" applyBorder="1" applyAlignment="1">
      <alignment horizontal="right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4" fontId="10" fillId="0" borderId="0" xfId="0" applyNumberFormat="1" applyFont="1" applyBorder="1" applyAlignment="1">
      <alignment horizontal="right" wrapText="1"/>
    </xf>
    <xf numFmtId="0" fontId="7" fillId="0" borderId="0" xfId="0" applyFont="1"/>
    <xf numFmtId="189" fontId="11" fillId="0" borderId="5" xfId="0" applyNumberFormat="1" applyFont="1" applyBorder="1" applyAlignment="1">
      <alignment horizontal="right"/>
    </xf>
    <xf numFmtId="189" fontId="12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vertical="top" wrapText="1"/>
    </xf>
    <xf numFmtId="189" fontId="3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189" fontId="10" fillId="0" borderId="5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 vertical="center"/>
    </xf>
    <xf numFmtId="189" fontId="10" fillId="0" borderId="0" xfId="0" applyNumberFormat="1" applyFont="1" applyBorder="1" applyAlignment="1">
      <alignment horizontal="right" wrapText="1"/>
    </xf>
    <xf numFmtId="0" fontId="12" fillId="0" borderId="5" xfId="0" quotePrefix="1" applyFont="1" applyBorder="1" applyAlignment="1">
      <alignment horizontal="center" vertical="center"/>
    </xf>
    <xf numFmtId="0" fontId="11" fillId="0" borderId="5" xfId="0" applyNumberFormat="1" applyFont="1" applyBorder="1" applyAlignment="1">
      <alignment shrinkToFit="1"/>
    </xf>
    <xf numFmtId="4" fontId="11" fillId="0" borderId="0" xfId="1" applyNumberFormat="1" applyFont="1" applyBorder="1" applyAlignment="1">
      <alignment horizontal="right"/>
    </xf>
    <xf numFmtId="3" fontId="10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3" fontId="3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12" fillId="0" borderId="5" xfId="0" applyFont="1" applyBorder="1"/>
    <xf numFmtId="0" fontId="12" fillId="0" borderId="5" xfId="0" applyNumberFormat="1" applyFont="1" applyBorder="1"/>
    <xf numFmtId="188" fontId="12" fillId="0" borderId="5" xfId="1" applyNumberFormat="1" applyFont="1" applyBorder="1"/>
    <xf numFmtId="0" fontId="11" fillId="0" borderId="5" xfId="0" applyFont="1" applyBorder="1" applyAlignment="1">
      <alignment horizontal="left"/>
    </xf>
    <xf numFmtId="3" fontId="11" fillId="0" borderId="0" xfId="0" applyNumberFormat="1" applyFont="1" applyBorder="1"/>
    <xf numFmtId="188" fontId="11" fillId="0" borderId="0" xfId="1" applyNumberFormat="1" applyFont="1" applyBorder="1"/>
    <xf numFmtId="0" fontId="3" fillId="0" borderId="9" xfId="0" applyFont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3" fontId="10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3" fontId="10" fillId="0" borderId="5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3" fontId="10" fillId="0" borderId="4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3" fontId="3" fillId="0" borderId="13" xfId="0" applyNumberFormat="1" applyFont="1" applyBorder="1" applyAlignment="1">
      <alignment horizontal="center" wrapText="1"/>
    </xf>
    <xf numFmtId="0" fontId="3" fillId="0" borderId="14" xfId="0" applyFont="1" applyBorder="1" applyAlignment="1">
      <alignment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3" fontId="3" fillId="0" borderId="15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5" xfId="0" quotePrefix="1" applyFont="1" applyBorder="1" applyAlignment="1">
      <alignment horizontal="center" vertical="center"/>
    </xf>
    <xf numFmtId="0" fontId="6" fillId="0" borderId="5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3" fontId="7" fillId="0" borderId="5" xfId="0" applyNumberFormat="1" applyFont="1" applyBorder="1"/>
    <xf numFmtId="188" fontId="7" fillId="0" borderId="5" xfId="1" applyNumberFormat="1" applyFont="1" applyBorder="1"/>
    <xf numFmtId="0" fontId="6" fillId="0" borderId="5" xfId="0" applyNumberFormat="1" applyFont="1" applyBorder="1"/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/>
    <xf numFmtId="188" fontId="6" fillId="0" borderId="5" xfId="1" applyNumberFormat="1" applyFont="1" applyBorder="1"/>
    <xf numFmtId="3" fontId="7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3" fontId="7" fillId="0" borderId="5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5" xfId="0" quotePrefix="1" applyFont="1" applyBorder="1" applyAlignment="1"/>
    <xf numFmtId="0" fontId="10" fillId="0" borderId="5" xfId="0" applyFont="1" applyBorder="1"/>
    <xf numFmtId="3" fontId="3" fillId="0" borderId="5" xfId="0" applyNumberFormat="1" applyFont="1" applyBorder="1"/>
    <xf numFmtId="188" fontId="3" fillId="0" borderId="5" xfId="1" applyNumberFormat="1" applyFont="1" applyBorder="1"/>
    <xf numFmtId="0" fontId="10" fillId="0" borderId="5" xfId="0" quotePrefix="1" applyFont="1" applyBorder="1" applyAlignment="1">
      <alignment horizontal="center" vertical="center"/>
    </xf>
    <xf numFmtId="0" fontId="3" fillId="0" borderId="5" xfId="0" applyNumberFormat="1" applyFont="1" applyBorder="1"/>
    <xf numFmtId="4" fontId="3" fillId="0" borderId="5" xfId="0" applyNumberFormat="1" applyFont="1" applyBorder="1"/>
    <xf numFmtId="4" fontId="3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/>
    <xf numFmtId="4" fontId="10" fillId="0" borderId="5" xfId="1" applyNumberFormat="1" applyFont="1" applyBorder="1"/>
    <xf numFmtId="3" fontId="3" fillId="0" borderId="5" xfId="0" applyNumberFormat="1" applyFont="1" applyBorder="1" applyAlignment="1">
      <alignment horizontal="center"/>
    </xf>
    <xf numFmtId="0" fontId="3" fillId="0" borderId="5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vertical="center"/>
    </xf>
    <xf numFmtId="0" fontId="7" fillId="0" borderId="0" xfId="2" applyFont="1" applyAlignment="1">
      <alignment horizontal="center"/>
    </xf>
    <xf numFmtId="0" fontId="6" fillId="0" borderId="0" xfId="0" applyNumberFormat="1" applyFont="1" applyBorder="1" applyAlignment="1" applyProtection="1">
      <alignment shrinkToFit="1"/>
    </xf>
    <xf numFmtId="0" fontId="7" fillId="0" borderId="0" xfId="0" applyNumberFormat="1" applyFont="1" applyBorder="1" applyAlignment="1" applyProtection="1"/>
    <xf numFmtId="4" fontId="3" fillId="0" borderId="5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88" fontId="6" fillId="0" borderId="2" xfId="1" applyNumberFormat="1" applyFont="1" applyFill="1" applyBorder="1" applyAlignment="1">
      <alignment horizontal="center" vertical="center" wrapText="1"/>
    </xf>
    <xf numFmtId="188" fontId="6" fillId="0" borderId="9" xfId="1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/>
    </xf>
    <xf numFmtId="188" fontId="10" fillId="0" borderId="9" xfId="1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/>
    </xf>
    <xf numFmtId="43" fontId="7" fillId="0" borderId="23" xfId="1" applyFont="1" applyFill="1" applyBorder="1"/>
    <xf numFmtId="191" fontId="7" fillId="0" borderId="23" xfId="1" applyNumberFormat="1" applyFont="1" applyFill="1" applyBorder="1" applyAlignment="1"/>
    <xf numFmtId="43" fontId="3" fillId="0" borderId="23" xfId="1" applyFont="1" applyFill="1" applyBorder="1"/>
    <xf numFmtId="0" fontId="7" fillId="0" borderId="23" xfId="0" applyFont="1" applyFill="1" applyBorder="1"/>
    <xf numFmtId="0" fontId="7" fillId="0" borderId="26" xfId="0" applyFont="1" applyFill="1" applyBorder="1" applyAlignment="1">
      <alignment horizontal="center"/>
    </xf>
    <xf numFmtId="188" fontId="7" fillId="0" borderId="26" xfId="1" applyNumberFormat="1" applyFont="1" applyFill="1" applyBorder="1"/>
    <xf numFmtId="0" fontId="7" fillId="0" borderId="26" xfId="0" applyFont="1" applyFill="1" applyBorder="1" applyAlignment="1"/>
    <xf numFmtId="0" fontId="7" fillId="0" borderId="26" xfId="0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30" xfId="0" applyFont="1" applyFill="1" applyBorder="1" applyAlignment="1"/>
    <xf numFmtId="188" fontId="7" fillId="0" borderId="31" xfId="1" applyNumberFormat="1" applyFont="1" applyFill="1" applyBorder="1"/>
    <xf numFmtId="0" fontId="3" fillId="0" borderId="26" xfId="0" applyFont="1" applyFill="1" applyBorder="1" applyAlignment="1">
      <alignment horizontal="center"/>
    </xf>
    <xf numFmtId="0" fontId="3" fillId="0" borderId="26" xfId="0" applyFont="1" applyFill="1" applyBorder="1" applyAlignment="1"/>
    <xf numFmtId="188" fontId="3" fillId="0" borderId="26" xfId="1" applyNumberFormat="1" applyFont="1" applyFill="1" applyBorder="1"/>
    <xf numFmtId="0" fontId="3" fillId="0" borderId="26" xfId="0" applyFont="1" applyFill="1" applyBorder="1"/>
    <xf numFmtId="0" fontId="3" fillId="0" borderId="32" xfId="0" applyFont="1" applyFill="1" applyBorder="1"/>
    <xf numFmtId="0" fontId="3" fillId="0" borderId="32" xfId="0" applyFont="1" applyFill="1" applyBorder="1" applyAlignment="1"/>
    <xf numFmtId="188" fontId="3" fillId="0" borderId="32" xfId="1" applyNumberFormat="1" applyFont="1" applyFill="1" applyBorder="1"/>
    <xf numFmtId="43" fontId="3" fillId="0" borderId="2" xfId="1" applyFont="1" applyFill="1" applyBorder="1"/>
    <xf numFmtId="0" fontId="14" fillId="0" borderId="2" xfId="0" applyFont="1" applyFill="1" applyBorder="1"/>
    <xf numFmtId="0" fontId="7" fillId="0" borderId="11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43" fontId="3" fillId="0" borderId="4" xfId="1" applyFont="1" applyFill="1" applyBorder="1"/>
    <xf numFmtId="0" fontId="14" fillId="0" borderId="4" xfId="0" applyFont="1" applyFill="1" applyBorder="1"/>
    <xf numFmtId="0" fontId="7" fillId="0" borderId="22" xfId="0" applyFont="1" applyFill="1" applyBorder="1" applyAlignment="1">
      <alignment horizontal="right"/>
    </xf>
    <xf numFmtId="43" fontId="7" fillId="0" borderId="33" xfId="1" applyFont="1" applyFill="1" applyBorder="1"/>
    <xf numFmtId="0" fontId="14" fillId="0" borderId="9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1" fillId="0" borderId="0" xfId="0" applyFont="1"/>
    <xf numFmtId="0" fontId="7" fillId="0" borderId="0" xfId="2" applyFont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7" fillId="0" borderId="0" xfId="2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/>
    <xf numFmtId="187" fontId="7" fillId="0" borderId="0" xfId="0" quotePrefix="1" applyNumberFormat="1" applyFont="1" applyFill="1" applyBorder="1" applyAlignment="1" applyProtection="1"/>
    <xf numFmtId="0" fontId="6" fillId="0" borderId="0" xfId="0" applyFont="1" applyFill="1" applyBorder="1"/>
    <xf numFmtId="0" fontId="25" fillId="0" borderId="0" xfId="4" applyFont="1"/>
    <xf numFmtId="0" fontId="6" fillId="0" borderId="0" xfId="4" applyFont="1" applyAlignment="1"/>
    <xf numFmtId="0" fontId="24" fillId="0" borderId="0" xfId="4" applyFont="1" applyAlignment="1"/>
    <xf numFmtId="0" fontId="7" fillId="0" borderId="0" xfId="4" applyFont="1" applyBorder="1"/>
    <xf numFmtId="0" fontId="7" fillId="0" borderId="0" xfId="4" applyFont="1"/>
    <xf numFmtId="0" fontId="7" fillId="0" borderId="35" xfId="4" applyFont="1" applyBorder="1"/>
    <xf numFmtId="0" fontId="6" fillId="0" borderId="5" xfId="4" applyFont="1" applyBorder="1" applyAlignment="1">
      <alignment horizontal="center"/>
    </xf>
    <xf numFmtId="0" fontId="6" fillId="0" borderId="0" xfId="4" applyFont="1"/>
    <xf numFmtId="0" fontId="7" fillId="0" borderId="0" xfId="4" applyFont="1" applyAlignment="1">
      <alignment horizontal="center"/>
    </xf>
    <xf numFmtId="0" fontId="7" fillId="0" borderId="5" xfId="4" applyFont="1" applyBorder="1"/>
    <xf numFmtId="0" fontId="6" fillId="0" borderId="35" xfId="4" applyFont="1" applyBorder="1"/>
    <xf numFmtId="0" fontId="6" fillId="0" borderId="35" xfId="4" applyFont="1" applyBorder="1" applyAlignment="1">
      <alignment horizontal="center"/>
    </xf>
    <xf numFmtId="0" fontId="6" fillId="0" borderId="35" xfId="4" applyFont="1" applyBorder="1" applyAlignment="1">
      <alignment horizontal="right"/>
    </xf>
    <xf numFmtId="0" fontId="7" fillId="0" borderId="5" xfId="4" applyFont="1" applyBorder="1" applyAlignment="1">
      <alignment horizontal="right"/>
    </xf>
    <xf numFmtId="0" fontId="6" fillId="0" borderId="0" xfId="4" applyFont="1" applyAlignment="1">
      <alignment horizontal="center"/>
    </xf>
    <xf numFmtId="0" fontId="6" fillId="0" borderId="0" xfId="4" applyFont="1" applyAlignment="1">
      <alignment horizontal="right"/>
    </xf>
    <xf numFmtId="0" fontId="26" fillId="0" borderId="0" xfId="4" applyFont="1"/>
    <xf numFmtId="0" fontId="26" fillId="0" borderId="0" xfId="4" applyFont="1" applyAlignment="1">
      <alignment horizontal="left" vertical="center"/>
    </xf>
    <xf numFmtId="0" fontId="26" fillId="0" borderId="0" xfId="4" applyFont="1" applyAlignment="1">
      <alignment horizontal="center" vertical="center"/>
    </xf>
    <xf numFmtId="0" fontId="27" fillId="0" borderId="0" xfId="4" applyFont="1"/>
    <xf numFmtId="0" fontId="27" fillId="0" borderId="0" xfId="4" applyFont="1" applyAlignment="1">
      <alignment horizontal="center"/>
    </xf>
    <xf numFmtId="0" fontId="27" fillId="0" borderId="0" xfId="4" applyFont="1" applyAlignment="1">
      <alignment horizontal="right"/>
    </xf>
    <xf numFmtId="9" fontId="7" fillId="0" borderId="0" xfId="4" applyNumberFormat="1" applyFont="1" applyAlignment="1">
      <alignment horizontal="center"/>
    </xf>
    <xf numFmtId="43" fontId="25" fillId="0" borderId="0" xfId="4" applyNumberFormat="1" applyFont="1"/>
    <xf numFmtId="190" fontId="7" fillId="0" borderId="0" xfId="5" applyFont="1" applyFill="1" applyAlignment="1" applyProtection="1">
      <protection locked="0"/>
    </xf>
    <xf numFmtId="193" fontId="7" fillId="0" borderId="0" xfId="5" applyNumberFormat="1" applyFont="1" applyFill="1" applyAlignment="1" applyProtection="1">
      <protection locked="0"/>
    </xf>
    <xf numFmtId="0" fontId="6" fillId="0" borderId="0" xfId="4" applyFont="1" applyBorder="1" applyAlignment="1">
      <alignment horizontal="left"/>
    </xf>
    <xf numFmtId="193" fontId="6" fillId="0" borderId="0" xfId="4" applyNumberFormat="1" applyFont="1" applyBorder="1" applyAlignment="1">
      <alignment horizontal="left"/>
    </xf>
    <xf numFmtId="194" fontId="6" fillId="0" borderId="0" xfId="4" applyNumberFormat="1" applyFont="1" applyBorder="1" applyAlignment="1"/>
    <xf numFmtId="193" fontId="28" fillId="0" borderId="0" xfId="5" applyNumberFormat="1" applyFont="1" applyFill="1" applyBorder="1" applyAlignment="1"/>
    <xf numFmtId="195" fontId="25" fillId="0" borderId="0" xfId="4" applyNumberFormat="1" applyFont="1"/>
    <xf numFmtId="0" fontId="7" fillId="0" borderId="10" xfId="4" applyFont="1" applyBorder="1"/>
    <xf numFmtId="0" fontId="6" fillId="0" borderId="0" xfId="4" applyFont="1" applyBorder="1" applyAlignment="1"/>
    <xf numFmtId="0" fontId="7" fillId="0" borderId="0" xfId="4" applyFont="1" applyBorder="1" applyAlignment="1"/>
    <xf numFmtId="0" fontId="7" fillId="0" borderId="0" xfId="4" quotePrefix="1" applyFont="1" applyBorder="1"/>
    <xf numFmtId="0" fontId="25" fillId="0" borderId="0" xfId="4" applyFont="1" applyBorder="1"/>
    <xf numFmtId="0" fontId="27" fillId="0" borderId="0" xfId="4" applyFont="1" applyBorder="1" applyAlignment="1"/>
    <xf numFmtId="0" fontId="27" fillId="0" borderId="10" xfId="4" applyFont="1" applyBorder="1" applyAlignment="1"/>
    <xf numFmtId="0" fontId="6" fillId="0" borderId="5" xfId="4" applyFont="1" applyBorder="1" applyAlignment="1"/>
    <xf numFmtId="0" fontId="27" fillId="0" borderId="0" xfId="4" applyFont="1" applyAlignment="1"/>
    <xf numFmtId="0" fontId="6" fillId="0" borderId="35" xfId="4" applyFont="1" applyBorder="1" applyAlignment="1"/>
    <xf numFmtId="0" fontId="7" fillId="0" borderId="35" xfId="4" applyFont="1" applyBorder="1" applyAlignment="1"/>
    <xf numFmtId="0" fontId="7" fillId="0" borderId="35" xfId="4" quotePrefix="1" applyFont="1" applyBorder="1"/>
    <xf numFmtId="0" fontId="7" fillId="0" borderId="35" xfId="4" applyFont="1" applyBorder="1" applyAlignment="1">
      <alignment horizontal="centerContinuous"/>
    </xf>
    <xf numFmtId="0" fontId="25" fillId="0" borderId="35" xfId="4" applyFont="1" applyBorder="1"/>
    <xf numFmtId="0" fontId="25" fillId="0" borderId="35" xfId="4" applyFont="1" applyBorder="1" applyAlignment="1">
      <alignment horizontal="centerContinuous"/>
    </xf>
    <xf numFmtId="0" fontId="25" fillId="0" borderId="36" xfId="4" applyFont="1" applyBorder="1" applyAlignment="1">
      <alignment horizontal="centerContinuous"/>
    </xf>
    <xf numFmtId="0" fontId="6" fillId="0" borderId="5" xfId="4" applyFont="1" applyBorder="1" applyAlignment="1">
      <alignment horizontal="right"/>
    </xf>
    <xf numFmtId="0" fontId="25" fillId="0" borderId="0" xfId="4" applyFont="1" applyAlignment="1">
      <alignment horizontal="centerContinuous"/>
    </xf>
    <xf numFmtId="0" fontId="7" fillId="0" borderId="0" xfId="4" applyFont="1" applyAlignment="1">
      <alignment vertical="center"/>
    </xf>
    <xf numFmtId="0" fontId="7" fillId="0" borderId="31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left"/>
    </xf>
    <xf numFmtId="0" fontId="7" fillId="0" borderId="38" xfId="0" applyFont="1" applyFill="1" applyBorder="1" applyAlignment="1">
      <alignment horizontal="left"/>
    </xf>
    <xf numFmtId="43" fontId="7" fillId="0" borderId="31" xfId="1" applyFont="1" applyFill="1" applyBorder="1"/>
    <xf numFmtId="191" fontId="7" fillId="0" borderId="31" xfId="1" applyNumberFormat="1" applyFont="1" applyFill="1" applyBorder="1" applyAlignment="1"/>
    <xf numFmtId="43" fontId="3" fillId="0" borderId="31" xfId="1" applyFont="1" applyFill="1" applyBorder="1"/>
    <xf numFmtId="0" fontId="7" fillId="0" borderId="31" xfId="0" applyFont="1" applyFill="1" applyBorder="1"/>
    <xf numFmtId="191" fontId="7" fillId="0" borderId="23" xfId="1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43" fontId="6" fillId="0" borderId="23" xfId="1" applyFont="1" applyFill="1" applyBorder="1"/>
    <xf numFmtId="43" fontId="10" fillId="0" borderId="2" xfId="1" applyFont="1" applyFill="1" applyBorder="1"/>
    <xf numFmtId="43" fontId="10" fillId="0" borderId="4" xfId="1" applyFont="1" applyFill="1" applyBorder="1"/>
    <xf numFmtId="43" fontId="6" fillId="0" borderId="33" xfId="1" applyFont="1" applyFill="1" applyBorder="1"/>
    <xf numFmtId="0" fontId="31" fillId="0" borderId="26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32" xfId="0" applyFont="1" applyFill="1" applyBorder="1"/>
    <xf numFmtId="0" fontId="7" fillId="0" borderId="22" xfId="0" applyFont="1" applyFill="1" applyBorder="1" applyAlignment="1"/>
    <xf numFmtId="188" fontId="7" fillId="0" borderId="39" xfId="1" applyNumberFormat="1" applyFont="1" applyFill="1" applyBorder="1" applyAlignment="1">
      <alignment horizontal="center"/>
    </xf>
    <xf numFmtId="43" fontId="7" fillId="0" borderId="30" xfId="1" applyFont="1" applyFill="1" applyBorder="1" applyAlignment="1">
      <alignment horizontal="center"/>
    </xf>
    <xf numFmtId="43" fontId="7" fillId="0" borderId="41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7" fontId="7" fillId="0" borderId="0" xfId="0" quotePrefix="1" applyNumberFormat="1" applyFont="1" applyFill="1" applyBorder="1" applyAlignment="1" applyProtection="1">
      <alignment horizontal="left"/>
    </xf>
    <xf numFmtId="0" fontId="0" fillId="0" borderId="0" xfId="0" applyAlignment="1">
      <alignment vertical="center"/>
    </xf>
    <xf numFmtId="0" fontId="10" fillId="0" borderId="0" xfId="0" applyFont="1" applyBorder="1" applyAlignment="1"/>
    <xf numFmtId="0" fontId="2" fillId="0" borderId="26" xfId="0" applyFont="1" applyBorder="1"/>
    <xf numFmtId="43" fontId="7" fillId="0" borderId="26" xfId="1" applyFont="1" applyFill="1" applyBorder="1"/>
    <xf numFmtId="0" fontId="14" fillId="0" borderId="10" xfId="0" applyFont="1" applyFill="1" applyBorder="1"/>
    <xf numFmtId="196" fontId="7" fillId="0" borderId="3" xfId="1" applyNumberFormat="1" applyFont="1" applyFill="1" applyBorder="1" applyAlignment="1">
      <alignment horizontal="center"/>
    </xf>
    <xf numFmtId="196" fontId="6" fillId="2" borderId="9" xfId="1" applyNumberFormat="1" applyFont="1" applyFill="1" applyBorder="1" applyAlignment="1">
      <alignment horizontal="center"/>
    </xf>
    <xf numFmtId="0" fontId="5" fillId="0" borderId="21" xfId="0" applyFont="1" applyBorder="1"/>
    <xf numFmtId="0" fontId="7" fillId="0" borderId="0" xfId="0" applyNumberFormat="1" applyFont="1" applyFill="1" applyBorder="1" applyAlignment="1" applyProtection="1"/>
    <xf numFmtId="0" fontId="7" fillId="0" borderId="0" xfId="4" applyFont="1" applyAlignment="1"/>
    <xf numFmtId="4" fontId="10" fillId="0" borderId="5" xfId="0" applyNumberFormat="1" applyFont="1" applyBorder="1" applyAlignment="1">
      <alignment horizontal="right" vertical="center"/>
    </xf>
    <xf numFmtId="0" fontId="32" fillId="0" borderId="0" xfId="2" applyFont="1" applyBorder="1" applyAlignment="1">
      <alignment vertical="center"/>
    </xf>
    <xf numFmtId="0" fontId="32" fillId="0" borderId="0" xfId="2" applyFont="1" applyBorder="1" applyAlignment="1">
      <alignment horizontal="left" vertical="center"/>
    </xf>
    <xf numFmtId="15" fontId="7" fillId="0" borderId="0" xfId="0" quotePrefix="1" applyNumberFormat="1" applyFont="1" applyBorder="1" applyAlignment="1">
      <alignment horizontal="left" vertical="center"/>
    </xf>
    <xf numFmtId="0" fontId="2" fillId="0" borderId="0" xfId="0" applyFont="1"/>
    <xf numFmtId="0" fontId="3" fillId="0" borderId="42" xfId="0" applyFont="1" applyBorder="1" applyAlignment="1">
      <alignment vertical="top" wrapText="1"/>
    </xf>
    <xf numFmtId="4" fontId="10" fillId="0" borderId="33" xfId="0" applyNumberFormat="1" applyFont="1" applyBorder="1"/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6" fillId="0" borderId="5" xfId="4" applyFont="1" applyBorder="1" applyAlignment="1">
      <alignment horizontal="center" shrinkToFit="1"/>
    </xf>
    <xf numFmtId="0" fontId="34" fillId="0" borderId="5" xfId="6" applyFont="1" applyFill="1" applyBorder="1" applyAlignment="1" applyProtection="1">
      <alignment horizontal="center"/>
      <protection locked="0"/>
    </xf>
    <xf numFmtId="192" fontId="34" fillId="0" borderId="5" xfId="6" applyNumberFormat="1" applyFont="1" applyFill="1" applyBorder="1" applyAlignment="1" applyProtection="1">
      <alignment horizontal="center"/>
      <protection locked="0"/>
    </xf>
    <xf numFmtId="0" fontId="34" fillId="0" borderId="5" xfId="6" applyFont="1" applyFill="1" applyBorder="1" applyAlignment="1" applyProtection="1">
      <alignment horizontal="center" vertical="center"/>
      <protection locked="0"/>
    </xf>
    <xf numFmtId="192" fontId="34" fillId="0" borderId="5" xfId="6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6" fillId="0" borderId="1" xfId="0" applyNumberFormat="1" applyFont="1" applyBorder="1" applyAlignment="1" applyProtection="1">
      <alignment horizontal="left" shrinkToFit="1"/>
    </xf>
    <xf numFmtId="0" fontId="10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3" fillId="0" borderId="21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7" fillId="0" borderId="18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1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left"/>
    </xf>
    <xf numFmtId="0" fontId="7" fillId="0" borderId="28" xfId="0" applyFont="1" applyFill="1" applyBorder="1" applyAlignment="1">
      <alignment horizontal="left"/>
    </xf>
    <xf numFmtId="0" fontId="3" fillId="0" borderId="29" xfId="2" applyFont="1" applyBorder="1" applyAlignment="1">
      <alignment horizontal="left"/>
    </xf>
    <xf numFmtId="0" fontId="3" fillId="0" borderId="17" xfId="2" applyFont="1" applyBorder="1" applyAlignment="1">
      <alignment horizontal="left"/>
    </xf>
    <xf numFmtId="0" fontId="3" fillId="0" borderId="34" xfId="2" applyFont="1" applyBorder="1" applyAlignment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right"/>
    </xf>
    <xf numFmtId="188" fontId="6" fillId="0" borderId="2" xfId="1" applyNumberFormat="1" applyFont="1" applyFill="1" applyBorder="1" applyAlignment="1">
      <alignment horizontal="center" vertical="center" wrapText="1"/>
    </xf>
    <xf numFmtId="188" fontId="6" fillId="0" borderId="9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0" borderId="27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27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left"/>
    </xf>
    <xf numFmtId="0" fontId="30" fillId="0" borderId="39" xfId="0" applyFont="1" applyFill="1" applyBorder="1" applyAlignment="1">
      <alignment horizontal="left"/>
    </xf>
    <xf numFmtId="194" fontId="6" fillId="0" borderId="0" xfId="4" applyNumberFormat="1" applyFont="1" applyBorder="1" applyAlignment="1">
      <alignment horizontal="center"/>
    </xf>
    <xf numFmtId="193" fontId="28" fillId="2" borderId="0" xfId="5" applyNumberFormat="1" applyFont="1" applyFill="1" applyBorder="1" applyAlignment="1">
      <alignment horizontal="center"/>
    </xf>
    <xf numFmtId="190" fontId="6" fillId="0" borderId="0" xfId="5" applyFont="1" applyFill="1" applyBorder="1" applyAlignment="1" applyProtection="1">
      <alignment horizontal="center" vertical="top"/>
      <protection locked="0"/>
    </xf>
    <xf numFmtId="193" fontId="6" fillId="0" borderId="35" xfId="4" applyNumberFormat="1" applyFont="1" applyBorder="1" applyAlignment="1">
      <alignment horizontal="center"/>
    </xf>
    <xf numFmtId="0" fontId="6" fillId="0" borderId="35" xfId="4" applyFont="1" applyBorder="1" applyAlignment="1">
      <alignment horizontal="center"/>
    </xf>
    <xf numFmtId="190" fontId="7" fillId="0" borderId="0" xfId="5" applyFont="1" applyFill="1" applyAlignment="1" applyProtection="1">
      <alignment horizontal="center"/>
      <protection locked="0"/>
    </xf>
    <xf numFmtId="193" fontId="7" fillId="0" borderId="0" xfId="5" applyNumberFormat="1" applyFont="1" applyFill="1" applyAlignment="1" applyProtection="1">
      <alignment horizontal="center"/>
      <protection locked="0"/>
    </xf>
    <xf numFmtId="4" fontId="6" fillId="0" borderId="35" xfId="4" applyNumberFormat="1" applyFont="1" applyBorder="1" applyAlignment="1">
      <alignment horizont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193" fontId="6" fillId="0" borderId="0" xfId="4" applyNumberFormat="1" applyFont="1" applyAlignment="1">
      <alignment horizontal="center" vertical="center"/>
    </xf>
    <xf numFmtId="0" fontId="6" fillId="0" borderId="17" xfId="4" applyFont="1" applyBorder="1" applyAlignment="1">
      <alignment horizontal="center"/>
    </xf>
    <xf numFmtId="0" fontId="24" fillId="0" borderId="0" xfId="4" applyFont="1" applyAlignment="1">
      <alignment horizontal="center"/>
    </xf>
    <xf numFmtId="190" fontId="6" fillId="0" borderId="0" xfId="5" applyFont="1" applyFill="1" applyAlignment="1" applyProtection="1">
      <alignment horizontal="center"/>
      <protection locked="0"/>
    </xf>
    <xf numFmtId="190" fontId="7" fillId="0" borderId="0" xfId="5" applyFont="1" applyAlignment="1">
      <alignment horizontal="center"/>
    </xf>
  </cellXfs>
  <cellStyles count="7">
    <cellStyle name="Normal 2" xfId="3"/>
    <cellStyle name="จุลภาค" xfId="1" builtinId="3"/>
    <cellStyle name="จุลภาค 2" xfId="5"/>
    <cellStyle name="ปกติ" xfId="0" builtinId="0"/>
    <cellStyle name="ปกติ 2" xfId="2"/>
    <cellStyle name="ปกติ 3" xfId="4"/>
    <cellStyle name="ปกติ_ตัวอย่างการคำนวณ FACTOR F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8"/>
  <sheetViews>
    <sheetView tabSelected="1" showWhiteSpace="0" view="pageLayout" topLeftCell="A325" zoomScaleNormal="100" zoomScaleSheetLayoutView="100" workbookViewId="0">
      <selection activeCell="D346" sqref="D346"/>
    </sheetView>
  </sheetViews>
  <sheetFormatPr defaultColWidth="9.125" defaultRowHeight="21.75"/>
  <cols>
    <col min="1" max="1" width="6.625" style="3" customWidth="1"/>
    <col min="2" max="2" width="41.875" style="3" customWidth="1"/>
    <col min="3" max="3" width="7.375" style="176" customWidth="1"/>
    <col min="4" max="4" width="6.75" style="176" customWidth="1"/>
    <col min="5" max="5" width="10.375" style="3" customWidth="1"/>
    <col min="6" max="6" width="11.375" style="3" customWidth="1"/>
    <col min="7" max="7" width="10.375" style="3" customWidth="1"/>
    <col min="8" max="8" width="11.25" style="3" customWidth="1"/>
    <col min="9" max="9" width="12.125" style="176" customWidth="1"/>
    <col min="10" max="10" width="10.25" style="3" customWidth="1"/>
    <col min="11" max="16384" width="9.125" style="3"/>
  </cols>
  <sheetData>
    <row r="1" spans="1:15" ht="17.25" customHeight="1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1"/>
      <c r="L1" s="1"/>
    </row>
    <row r="2" spans="1:15" s="5" customFormat="1" ht="24.75" customHeight="1">
      <c r="A2" s="375" t="s">
        <v>1</v>
      </c>
      <c r="B2" s="375"/>
      <c r="C2" s="375"/>
      <c r="D2" s="375"/>
      <c r="E2" s="375"/>
      <c r="F2" s="375"/>
      <c r="G2" s="375"/>
      <c r="H2" s="375"/>
      <c r="I2" s="375"/>
      <c r="J2" s="375"/>
      <c r="K2" s="4"/>
      <c r="L2" s="4"/>
      <c r="M2" s="4"/>
    </row>
    <row r="3" spans="1:15" s="5" customFormat="1" ht="20.25" customHeight="1">
      <c r="A3" s="6" t="s">
        <v>378</v>
      </c>
      <c r="B3" s="6"/>
      <c r="C3" s="6"/>
      <c r="D3" s="6"/>
      <c r="E3" s="6"/>
      <c r="F3" s="6"/>
      <c r="G3" s="7"/>
      <c r="H3" s="8"/>
      <c r="I3" s="9"/>
      <c r="J3" s="10" t="s">
        <v>2</v>
      </c>
      <c r="K3" s="10"/>
      <c r="L3" s="10"/>
    </row>
    <row r="4" spans="1:15" ht="24">
      <c r="A4" s="6" t="s">
        <v>379</v>
      </c>
      <c r="B4" s="212"/>
      <c r="C4" s="211"/>
      <c r="D4" s="211"/>
      <c r="E4" s="211"/>
      <c r="F4" s="211"/>
      <c r="G4" s="11"/>
      <c r="H4" s="11"/>
      <c r="I4" s="12"/>
      <c r="J4" s="13"/>
      <c r="K4" s="13"/>
      <c r="L4" s="13"/>
      <c r="M4" s="13"/>
    </row>
    <row r="5" spans="1:15" s="15" customFormat="1" ht="25.5" customHeight="1" thickBot="1">
      <c r="A5" s="373" t="s">
        <v>376</v>
      </c>
      <c r="B5" s="373"/>
      <c r="C5" s="373"/>
      <c r="D5" s="373"/>
      <c r="E5" s="373"/>
      <c r="F5" s="373"/>
      <c r="G5" s="14" t="s">
        <v>364</v>
      </c>
      <c r="I5" s="353" t="s">
        <v>365</v>
      </c>
      <c r="J5" s="16"/>
      <c r="K5" s="17"/>
      <c r="L5" s="18"/>
      <c r="M5" s="18"/>
      <c r="N5" s="19"/>
      <c r="O5" s="19"/>
    </row>
    <row r="6" spans="1:15" s="20" customFormat="1" ht="17.25" customHeight="1" thickTop="1">
      <c r="A6" s="368" t="s">
        <v>3</v>
      </c>
      <c r="B6" s="368" t="s">
        <v>4</v>
      </c>
      <c r="C6" s="368" t="s">
        <v>5</v>
      </c>
      <c r="D6" s="368" t="s">
        <v>6</v>
      </c>
      <c r="E6" s="367" t="s">
        <v>7</v>
      </c>
      <c r="F6" s="367"/>
      <c r="G6" s="367" t="s">
        <v>8</v>
      </c>
      <c r="H6" s="367"/>
      <c r="I6" s="368" t="s">
        <v>9</v>
      </c>
      <c r="J6" s="368" t="s">
        <v>10</v>
      </c>
    </row>
    <row r="7" spans="1:15" ht="17.25" customHeight="1">
      <c r="A7" s="374"/>
      <c r="B7" s="374"/>
      <c r="C7" s="374"/>
      <c r="D7" s="374"/>
      <c r="E7" s="21" t="s">
        <v>11</v>
      </c>
      <c r="F7" s="21" t="s">
        <v>12</v>
      </c>
      <c r="G7" s="21" t="s">
        <v>11</v>
      </c>
      <c r="H7" s="21" t="s">
        <v>12</v>
      </c>
      <c r="I7" s="374"/>
      <c r="J7" s="374"/>
    </row>
    <row r="8" spans="1:15" s="29" customFormat="1" ht="21" customHeight="1">
      <c r="A8" s="22"/>
      <c r="B8" s="23" t="s">
        <v>13</v>
      </c>
      <c r="C8" s="24"/>
      <c r="D8" s="25"/>
      <c r="E8" s="26"/>
      <c r="F8" s="26"/>
      <c r="G8" s="24"/>
      <c r="H8" s="27"/>
      <c r="I8" s="26" t="s">
        <v>14</v>
      </c>
      <c r="J8" s="28"/>
    </row>
    <row r="9" spans="1:15" s="29" customFormat="1" ht="21" customHeight="1">
      <c r="A9" s="22"/>
      <c r="B9" s="23" t="s">
        <v>15</v>
      </c>
      <c r="C9" s="25"/>
      <c r="D9" s="25"/>
      <c r="E9" s="26"/>
      <c r="F9" s="26"/>
      <c r="G9" s="24"/>
      <c r="H9" s="26"/>
      <c r="I9" s="26"/>
      <c r="J9" s="28"/>
    </row>
    <row r="10" spans="1:15" s="29" customFormat="1" ht="21" customHeight="1">
      <c r="A10" s="22">
        <v>1</v>
      </c>
      <c r="B10" s="23" t="s">
        <v>16</v>
      </c>
      <c r="C10" s="24"/>
      <c r="D10" s="25" t="s">
        <v>17</v>
      </c>
      <c r="E10" s="26"/>
      <c r="F10" s="30">
        <v>1508555.43</v>
      </c>
      <c r="G10" s="24"/>
      <c r="H10" s="31">
        <v>376154.21</v>
      </c>
      <c r="I10" s="30">
        <f>SUM(F10,H10)</f>
        <v>1884709.64</v>
      </c>
      <c r="J10" s="28"/>
    </row>
    <row r="11" spans="1:15" s="29" customFormat="1" ht="21" customHeight="1">
      <c r="A11" s="22">
        <v>2</v>
      </c>
      <c r="B11" s="23" t="s">
        <v>18</v>
      </c>
      <c r="C11" s="24"/>
      <c r="D11" s="25" t="s">
        <v>17</v>
      </c>
      <c r="E11" s="26"/>
      <c r="F11" s="30">
        <v>708135.2</v>
      </c>
      <c r="G11" s="24"/>
      <c r="H11" s="31">
        <v>357482</v>
      </c>
      <c r="I11" s="30">
        <f>SUM(F11,H11)</f>
        <v>1065617.2</v>
      </c>
      <c r="J11" s="28" t="s">
        <v>19</v>
      </c>
    </row>
    <row r="12" spans="1:15" s="29" customFormat="1" ht="21" customHeight="1">
      <c r="A12" s="22">
        <v>3</v>
      </c>
      <c r="B12" s="23" t="s">
        <v>20</v>
      </c>
      <c r="C12" s="24"/>
      <c r="D12" s="25" t="s">
        <v>17</v>
      </c>
      <c r="E12" s="26"/>
      <c r="F12" s="30">
        <v>11200</v>
      </c>
      <c r="G12" s="24"/>
      <c r="H12" s="31">
        <v>930</v>
      </c>
      <c r="I12" s="30">
        <f>SUM(F12,H12)</f>
        <v>12130</v>
      </c>
      <c r="J12" s="28"/>
    </row>
    <row r="13" spans="1:15" s="29" customFormat="1" ht="21" customHeight="1">
      <c r="A13" s="22">
        <v>4</v>
      </c>
      <c r="B13" s="23" t="s">
        <v>21</v>
      </c>
      <c r="C13" s="24"/>
      <c r="D13" s="25" t="s">
        <v>17</v>
      </c>
      <c r="E13" s="26"/>
      <c r="F13" s="30">
        <v>144460</v>
      </c>
      <c r="G13" s="24"/>
      <c r="H13" s="31">
        <v>24355</v>
      </c>
      <c r="I13" s="30">
        <f>SUM(F13,H13)</f>
        <v>168815</v>
      </c>
      <c r="J13" s="28"/>
    </row>
    <row r="14" spans="1:15" ht="21" customHeight="1">
      <c r="A14" s="22">
        <v>5</v>
      </c>
      <c r="B14" s="23" t="s">
        <v>22</v>
      </c>
      <c r="C14" s="24"/>
      <c r="D14" s="25" t="s">
        <v>17</v>
      </c>
      <c r="E14" s="32" t="s">
        <v>23</v>
      </c>
      <c r="F14" s="32" t="s">
        <v>23</v>
      </c>
      <c r="G14" s="32"/>
      <c r="H14" s="32" t="s">
        <v>23</v>
      </c>
      <c r="I14" s="33" t="s">
        <v>23</v>
      </c>
      <c r="J14" s="28"/>
    </row>
    <row r="15" spans="1:15" ht="21" customHeight="1">
      <c r="A15" s="22">
        <v>6</v>
      </c>
      <c r="B15" s="23" t="s">
        <v>24</v>
      </c>
      <c r="C15" s="24"/>
      <c r="D15" s="25" t="s">
        <v>17</v>
      </c>
      <c r="E15" s="32" t="s">
        <v>23</v>
      </c>
      <c r="F15" s="32" t="s">
        <v>23</v>
      </c>
      <c r="G15" s="32"/>
      <c r="H15" s="32" t="s">
        <v>23</v>
      </c>
      <c r="I15" s="33" t="s">
        <v>23</v>
      </c>
      <c r="J15" s="28"/>
    </row>
    <row r="16" spans="1:15" ht="21" customHeight="1">
      <c r="A16" s="22">
        <v>7</v>
      </c>
      <c r="B16" s="23" t="s">
        <v>25</v>
      </c>
      <c r="C16" s="24"/>
      <c r="D16" s="25" t="s">
        <v>17</v>
      </c>
      <c r="E16" s="32" t="s">
        <v>23</v>
      </c>
      <c r="F16" s="32" t="s">
        <v>23</v>
      </c>
      <c r="G16" s="32"/>
      <c r="H16" s="32" t="s">
        <v>23</v>
      </c>
      <c r="I16" s="33" t="s">
        <v>23</v>
      </c>
      <c r="J16" s="28"/>
    </row>
    <row r="17" spans="1:13" ht="21" customHeight="1">
      <c r="A17" s="22"/>
      <c r="B17" s="34" t="s">
        <v>26</v>
      </c>
      <c r="C17" s="24"/>
      <c r="D17" s="25"/>
      <c r="E17" s="26"/>
      <c r="F17" s="35">
        <f>SUM(F10:F16)</f>
        <v>2372350.63</v>
      </c>
      <c r="G17" s="35"/>
      <c r="H17" s="36">
        <f>SUM(H10:H16)</f>
        <v>758921.21</v>
      </c>
      <c r="I17" s="35">
        <f>SUM(I10:I16)</f>
        <v>3131271.84</v>
      </c>
      <c r="J17" s="28"/>
    </row>
    <row r="18" spans="1:13" ht="21" customHeight="1">
      <c r="A18" s="22"/>
      <c r="B18" s="37" t="s">
        <v>27</v>
      </c>
      <c r="C18" s="24"/>
      <c r="D18" s="25"/>
      <c r="E18" s="26"/>
      <c r="F18" s="26"/>
      <c r="G18" s="24"/>
      <c r="H18" s="27"/>
      <c r="I18" s="30"/>
      <c r="J18" s="28"/>
    </row>
    <row r="19" spans="1:13" ht="21" customHeight="1">
      <c r="A19" s="22">
        <v>1</v>
      </c>
      <c r="B19" s="38" t="s">
        <v>28</v>
      </c>
      <c r="C19" s="24"/>
      <c r="D19" s="25" t="s">
        <v>17</v>
      </c>
      <c r="E19" s="26"/>
      <c r="F19" s="30">
        <v>22400</v>
      </c>
      <c r="G19" s="24"/>
      <c r="H19" s="31"/>
      <c r="I19" s="30">
        <f>SUM(F19,H19)</f>
        <v>22400</v>
      </c>
      <c r="J19" s="28"/>
    </row>
    <row r="20" spans="1:13" ht="21" customHeight="1">
      <c r="A20" s="22">
        <v>2</v>
      </c>
      <c r="B20" s="38" t="s">
        <v>29</v>
      </c>
      <c r="C20" s="24"/>
      <c r="D20" s="25" t="s">
        <v>17</v>
      </c>
      <c r="E20" s="32" t="s">
        <v>23</v>
      </c>
      <c r="F20" s="32" t="s">
        <v>23</v>
      </c>
      <c r="G20" s="32"/>
      <c r="H20" s="32" t="s">
        <v>23</v>
      </c>
      <c r="I20" s="32" t="s">
        <v>23</v>
      </c>
      <c r="J20" s="28"/>
    </row>
    <row r="21" spans="1:13" ht="20.25" customHeight="1">
      <c r="A21" s="39"/>
      <c r="B21" s="34" t="s">
        <v>30</v>
      </c>
      <c r="C21" s="24"/>
      <c r="D21" s="25"/>
      <c r="E21" s="26"/>
      <c r="F21" s="35">
        <f>SUM(F19:F20)</f>
        <v>22400</v>
      </c>
      <c r="G21" s="35"/>
      <c r="H21" s="36"/>
      <c r="I21" s="35">
        <f>SUM(I19:I20)</f>
        <v>22400</v>
      </c>
      <c r="J21" s="28"/>
    </row>
    <row r="22" spans="1:13" ht="18.75" customHeight="1">
      <c r="A22" s="39"/>
      <c r="B22" s="37" t="s">
        <v>31</v>
      </c>
      <c r="C22" s="24"/>
      <c r="D22" s="25"/>
      <c r="E22" s="26"/>
      <c r="F22" s="26"/>
      <c r="G22" s="24"/>
      <c r="H22" s="27"/>
      <c r="I22" s="26"/>
      <c r="J22" s="28"/>
    </row>
    <row r="23" spans="1:13" ht="21" customHeight="1">
      <c r="A23" s="39">
        <v>1</v>
      </c>
      <c r="B23" s="38" t="s">
        <v>32</v>
      </c>
      <c r="C23" s="24"/>
      <c r="D23" s="25" t="s">
        <v>17</v>
      </c>
      <c r="E23" s="32" t="s">
        <v>23</v>
      </c>
      <c r="F23" s="32" t="s">
        <v>23</v>
      </c>
      <c r="G23" s="32"/>
      <c r="H23" s="32" t="s">
        <v>23</v>
      </c>
      <c r="I23" s="32" t="s">
        <v>23</v>
      </c>
      <c r="J23" s="28"/>
    </row>
    <row r="24" spans="1:13" ht="21" customHeight="1">
      <c r="A24" s="39">
        <v>2</v>
      </c>
      <c r="B24" s="38" t="s">
        <v>33</v>
      </c>
      <c r="C24" s="24"/>
      <c r="D24" s="25" t="s">
        <v>17</v>
      </c>
      <c r="E24" s="32" t="s">
        <v>23</v>
      </c>
      <c r="F24" s="32" t="s">
        <v>23</v>
      </c>
      <c r="G24" s="32"/>
      <c r="H24" s="32" t="s">
        <v>23</v>
      </c>
      <c r="I24" s="32" t="s">
        <v>23</v>
      </c>
      <c r="J24" s="28"/>
    </row>
    <row r="25" spans="1:13" ht="19.5" customHeight="1">
      <c r="A25" s="39"/>
      <c r="B25" s="34" t="s">
        <v>34</v>
      </c>
      <c r="C25" s="25"/>
      <c r="D25" s="25"/>
      <c r="E25" s="26"/>
      <c r="F25" s="26"/>
      <c r="G25" s="24"/>
      <c r="H25" s="27"/>
      <c r="I25" s="26"/>
      <c r="J25" s="28"/>
    </row>
    <row r="26" spans="1:13" ht="20.25" customHeight="1">
      <c r="A26" s="380" t="s">
        <v>35</v>
      </c>
      <c r="B26" s="380"/>
      <c r="C26" s="380"/>
      <c r="D26" s="380"/>
      <c r="E26" s="380"/>
      <c r="F26" s="40">
        <f>SUM(F21,F17)</f>
        <v>2394750.63</v>
      </c>
      <c r="G26" s="41"/>
      <c r="H26" s="40">
        <f>SUM(H17)</f>
        <v>758921.21</v>
      </c>
      <c r="I26" s="350">
        <f>SUM(I21,I17)</f>
        <v>3153671.84</v>
      </c>
      <c r="J26" s="28"/>
    </row>
    <row r="27" spans="1:13" ht="13.5" customHeight="1">
      <c r="A27" s="42"/>
      <c r="B27" s="357" t="s">
        <v>377</v>
      </c>
      <c r="C27" s="47"/>
      <c r="D27" s="370" t="s">
        <v>377</v>
      </c>
      <c r="E27" s="370"/>
      <c r="F27" s="370"/>
      <c r="G27" s="47"/>
      <c r="H27" s="371" t="s">
        <v>377</v>
      </c>
      <c r="I27" s="371"/>
      <c r="J27" s="43"/>
    </row>
    <row r="28" spans="1:13" ht="15" customHeight="1">
      <c r="A28" s="16"/>
      <c r="B28" s="358" t="s">
        <v>36</v>
      </c>
      <c r="C28" s="1"/>
      <c r="D28" s="372" t="s">
        <v>37</v>
      </c>
      <c r="E28" s="372"/>
      <c r="F28" s="372"/>
      <c r="G28" s="1"/>
      <c r="H28" s="372" t="s">
        <v>38</v>
      </c>
      <c r="I28" s="372"/>
      <c r="K28" s="47"/>
      <c r="L28" s="47"/>
      <c r="M28" s="16"/>
    </row>
    <row r="29" spans="1:13" ht="15" customHeight="1">
      <c r="A29" s="16"/>
      <c r="B29" s="358"/>
      <c r="C29" s="1"/>
      <c r="D29" s="358"/>
      <c r="E29" s="358"/>
      <c r="F29" s="358"/>
      <c r="G29" s="1"/>
      <c r="H29" s="358"/>
      <c r="I29" s="358"/>
      <c r="K29" s="47"/>
      <c r="L29" s="47"/>
      <c r="M29" s="16"/>
    </row>
    <row r="30" spans="1:13" ht="20.25" customHeight="1">
      <c r="A30" s="1"/>
      <c r="B30" s="1"/>
      <c r="C30" s="1"/>
      <c r="D30" s="1"/>
      <c r="E30" s="1"/>
      <c r="F30" s="1"/>
      <c r="G30" s="1"/>
      <c r="H30" s="1"/>
      <c r="I30" s="1"/>
      <c r="J30" s="2" t="s">
        <v>0</v>
      </c>
      <c r="K30" s="47"/>
      <c r="L30" s="47"/>
      <c r="M30" s="16"/>
    </row>
    <row r="31" spans="1:13" ht="21.75" customHeight="1">
      <c r="A31" s="375" t="s">
        <v>1</v>
      </c>
      <c r="B31" s="375"/>
      <c r="C31" s="375"/>
      <c r="D31" s="375"/>
      <c r="E31" s="375"/>
      <c r="F31" s="375"/>
      <c r="G31" s="375"/>
      <c r="H31" s="375"/>
      <c r="I31" s="375"/>
      <c r="J31" s="375"/>
    </row>
    <row r="32" spans="1:13" ht="18" customHeight="1">
      <c r="A32" s="6" t="s">
        <v>378</v>
      </c>
      <c r="B32" s="6"/>
      <c r="C32" s="6"/>
      <c r="D32" s="6"/>
      <c r="E32" s="6"/>
      <c r="F32" s="6"/>
      <c r="G32" s="7"/>
      <c r="H32" s="8"/>
      <c r="I32" s="9"/>
      <c r="J32" s="10" t="s">
        <v>39</v>
      </c>
    </row>
    <row r="33" spans="1:10" s="5" customFormat="1" ht="22.5" customHeight="1">
      <c r="A33" s="6" t="s">
        <v>379</v>
      </c>
      <c r="B33" s="212"/>
      <c r="C33" s="211"/>
      <c r="D33" s="211"/>
      <c r="E33" s="211"/>
      <c r="F33" s="211"/>
      <c r="G33" s="11"/>
      <c r="H33" s="11"/>
      <c r="I33" s="12"/>
      <c r="J33" s="13"/>
    </row>
    <row r="34" spans="1:10" s="5" customFormat="1" ht="23.25" customHeight="1" thickBot="1">
      <c r="A34" s="373" t="s">
        <v>376</v>
      </c>
      <c r="B34" s="373"/>
      <c r="C34" s="373"/>
      <c r="D34" s="373"/>
      <c r="E34" s="373"/>
      <c r="F34" s="373"/>
      <c r="G34" s="14" t="s">
        <v>364</v>
      </c>
      <c r="H34" s="15"/>
      <c r="I34" s="353" t="s">
        <v>365</v>
      </c>
      <c r="J34" s="16"/>
    </row>
    <row r="35" spans="1:10" s="20" customFormat="1" ht="17.25" customHeight="1" thickTop="1">
      <c r="A35" s="368" t="s">
        <v>3</v>
      </c>
      <c r="B35" s="368" t="s">
        <v>4</v>
      </c>
      <c r="C35" s="368" t="s">
        <v>5</v>
      </c>
      <c r="D35" s="368" t="s">
        <v>6</v>
      </c>
      <c r="E35" s="367" t="s">
        <v>7</v>
      </c>
      <c r="F35" s="367"/>
      <c r="G35" s="367" t="s">
        <v>8</v>
      </c>
      <c r="H35" s="367"/>
      <c r="I35" s="368" t="s">
        <v>9</v>
      </c>
      <c r="J35" s="368" t="s">
        <v>10</v>
      </c>
    </row>
    <row r="36" spans="1:10" ht="17.25" customHeight="1">
      <c r="A36" s="374"/>
      <c r="B36" s="374"/>
      <c r="C36" s="374"/>
      <c r="D36" s="374"/>
      <c r="E36" s="21" t="s">
        <v>11</v>
      </c>
      <c r="F36" s="21" t="s">
        <v>12</v>
      </c>
      <c r="G36" s="21" t="s">
        <v>11</v>
      </c>
      <c r="H36" s="21" t="s">
        <v>12</v>
      </c>
      <c r="I36" s="374"/>
      <c r="J36" s="374"/>
    </row>
    <row r="37" spans="1:10" s="29" customFormat="1" ht="17.25" customHeight="1">
      <c r="A37" s="48"/>
      <c r="B37" s="23" t="s">
        <v>40</v>
      </c>
      <c r="C37" s="25"/>
      <c r="D37" s="25"/>
      <c r="E37" s="26"/>
      <c r="F37" s="26"/>
      <c r="G37" s="24"/>
      <c r="H37" s="27"/>
      <c r="I37" s="26" t="s">
        <v>14</v>
      </c>
      <c r="J37" s="28"/>
    </row>
    <row r="38" spans="1:10" s="29" customFormat="1" ht="17.25" customHeight="1">
      <c r="A38" s="48"/>
      <c r="B38" s="23" t="s">
        <v>15</v>
      </c>
      <c r="C38" s="25"/>
      <c r="D38" s="25"/>
      <c r="E38" s="26"/>
      <c r="F38" s="26"/>
      <c r="G38" s="24"/>
      <c r="H38" s="26"/>
      <c r="I38" s="26"/>
      <c r="J38" s="28"/>
    </row>
    <row r="39" spans="1:10" s="29" customFormat="1" ht="17.25" customHeight="1">
      <c r="A39" s="49">
        <v>1</v>
      </c>
      <c r="B39" s="23" t="s">
        <v>16</v>
      </c>
      <c r="C39" s="25"/>
      <c r="D39" s="25"/>
      <c r="E39" s="26"/>
      <c r="F39" s="26"/>
      <c r="G39" s="24"/>
      <c r="H39" s="27"/>
      <c r="I39" s="26"/>
      <c r="J39" s="28"/>
    </row>
    <row r="40" spans="1:10" s="29" customFormat="1" ht="17.25" customHeight="1">
      <c r="A40" s="49"/>
      <c r="B40" s="23" t="s">
        <v>41</v>
      </c>
      <c r="C40" s="25"/>
      <c r="D40" s="25"/>
      <c r="E40" s="26"/>
      <c r="F40" s="26"/>
      <c r="G40" s="24"/>
      <c r="H40" s="27"/>
      <c r="I40" s="26"/>
      <c r="J40" s="28" t="s">
        <v>19</v>
      </c>
    </row>
    <row r="41" spans="1:10" s="29" customFormat="1" ht="17.25" customHeight="1">
      <c r="A41" s="48"/>
      <c r="B41" s="50" t="s">
        <v>42</v>
      </c>
      <c r="C41" s="25">
        <v>32</v>
      </c>
      <c r="D41" s="25" t="s">
        <v>43</v>
      </c>
      <c r="E41" s="51" t="s">
        <v>23</v>
      </c>
      <c r="F41" s="51" t="s">
        <v>23</v>
      </c>
      <c r="G41" s="51">
        <v>125</v>
      </c>
      <c r="H41" s="52">
        <f>(C41*G41)</f>
        <v>4000</v>
      </c>
      <c r="I41" s="51">
        <f>SUM(H41)</f>
        <v>4000</v>
      </c>
      <c r="J41" s="28"/>
    </row>
    <row r="42" spans="1:10" s="29" customFormat="1" ht="17.25" customHeight="1">
      <c r="A42" s="48"/>
      <c r="B42" s="50" t="s">
        <v>44</v>
      </c>
      <c r="C42" s="25">
        <v>2</v>
      </c>
      <c r="D42" s="25" t="s">
        <v>43</v>
      </c>
      <c r="E42" s="51">
        <v>492</v>
      </c>
      <c r="F42" s="51">
        <f>E42*C42</f>
        <v>984</v>
      </c>
      <c r="G42" s="51">
        <v>91</v>
      </c>
      <c r="H42" s="52">
        <f>(C42*G42)</f>
        <v>182</v>
      </c>
      <c r="I42" s="51">
        <f>SUM(H42,F42)</f>
        <v>1166</v>
      </c>
      <c r="J42" s="28"/>
    </row>
    <row r="43" spans="1:10" ht="17.25" customHeight="1">
      <c r="A43" s="48"/>
      <c r="B43" s="50" t="s">
        <v>45</v>
      </c>
      <c r="C43" s="25">
        <v>1</v>
      </c>
      <c r="D43" s="25" t="s">
        <v>43</v>
      </c>
      <c r="E43" s="51">
        <v>1607</v>
      </c>
      <c r="F43" s="51">
        <f>E43*C43</f>
        <v>1607</v>
      </c>
      <c r="G43" s="51">
        <v>398</v>
      </c>
      <c r="H43" s="52">
        <f>(C43*G43)</f>
        <v>398</v>
      </c>
      <c r="I43" s="51">
        <f>SUM(H43,F43)</f>
        <v>2005</v>
      </c>
      <c r="J43" s="28"/>
    </row>
    <row r="44" spans="1:10" ht="17.25" customHeight="1">
      <c r="A44" s="48"/>
      <c r="B44" s="53" t="s">
        <v>46</v>
      </c>
      <c r="C44" s="25"/>
      <c r="D44" s="25"/>
      <c r="E44" s="51"/>
      <c r="F44" s="54">
        <f>SUM(F42:F43)</f>
        <v>2591</v>
      </c>
      <c r="G44" s="54"/>
      <c r="H44" s="54">
        <f>SUM(H41:H43)</f>
        <v>4580</v>
      </c>
      <c r="I44" s="54">
        <f>SUM(F44:H44)</f>
        <v>7171</v>
      </c>
      <c r="J44" s="28"/>
    </row>
    <row r="45" spans="1:10" ht="17.25" customHeight="1">
      <c r="A45" s="48"/>
      <c r="B45" s="23" t="s">
        <v>47</v>
      </c>
      <c r="C45" s="25"/>
      <c r="D45" s="25"/>
      <c r="E45" s="33"/>
      <c r="F45" s="33"/>
      <c r="G45" s="33"/>
      <c r="H45" s="33"/>
      <c r="I45" s="33"/>
      <c r="J45" s="28"/>
    </row>
    <row r="46" spans="1:10" ht="17.25" customHeight="1">
      <c r="A46" s="48"/>
      <c r="B46" s="50" t="s">
        <v>48</v>
      </c>
      <c r="C46" s="25">
        <v>40</v>
      </c>
      <c r="D46" s="25" t="s">
        <v>49</v>
      </c>
      <c r="E46" s="30">
        <v>6800</v>
      </c>
      <c r="F46" s="30">
        <f>E46*C46</f>
        <v>272000</v>
      </c>
      <c r="G46" s="30">
        <v>1430</v>
      </c>
      <c r="H46" s="31">
        <f>(C46*G46)</f>
        <v>57200</v>
      </c>
      <c r="I46" s="30">
        <f>SUM(H46,F46)</f>
        <v>329200</v>
      </c>
      <c r="J46" s="28"/>
    </row>
    <row r="47" spans="1:10" ht="17.25" customHeight="1">
      <c r="A47" s="48"/>
      <c r="B47" s="50" t="s">
        <v>50</v>
      </c>
      <c r="C47" s="25">
        <v>40</v>
      </c>
      <c r="D47" s="25" t="s">
        <v>49</v>
      </c>
      <c r="E47" s="30"/>
      <c r="F47" s="30">
        <f>E47*C47</f>
        <v>0</v>
      </c>
      <c r="G47" s="30">
        <v>200</v>
      </c>
      <c r="H47" s="31">
        <f>(C47*G47)</f>
        <v>8000</v>
      </c>
      <c r="I47" s="30">
        <f>SUM(H47,F47)</f>
        <v>8000</v>
      </c>
      <c r="J47" s="28"/>
    </row>
    <row r="48" spans="1:10" ht="17.25" customHeight="1">
      <c r="A48" s="48"/>
      <c r="B48" s="50" t="s">
        <v>51</v>
      </c>
      <c r="C48" s="25">
        <v>2</v>
      </c>
      <c r="D48" s="25" t="s">
        <v>52</v>
      </c>
      <c r="E48" s="30">
        <v>13500</v>
      </c>
      <c r="F48" s="30">
        <f>E48*C48</f>
        <v>27000</v>
      </c>
      <c r="G48" s="30"/>
      <c r="H48" s="31">
        <f>(C48*G48)</f>
        <v>0</v>
      </c>
      <c r="I48" s="30">
        <f>SUM(H48,F48)</f>
        <v>27000</v>
      </c>
      <c r="J48" s="28"/>
    </row>
    <row r="49" spans="1:10" ht="15" customHeight="1">
      <c r="A49" s="48"/>
      <c r="B49" s="34" t="s">
        <v>53</v>
      </c>
      <c r="C49" s="25"/>
      <c r="D49" s="25"/>
      <c r="E49" s="30"/>
      <c r="F49" s="35">
        <f>SUM(F46:F48)</f>
        <v>299000</v>
      </c>
      <c r="G49" s="35"/>
      <c r="H49" s="36">
        <f>SUM(H46:H48)</f>
        <v>65200</v>
      </c>
      <c r="I49" s="35">
        <f>SUM(F49:H49)</f>
        <v>364200</v>
      </c>
      <c r="J49" s="28"/>
    </row>
    <row r="50" spans="1:10" ht="17.25" customHeight="1">
      <c r="A50" s="48"/>
      <c r="B50" s="23" t="s">
        <v>54</v>
      </c>
      <c r="C50" s="25"/>
      <c r="D50" s="25"/>
      <c r="E50" s="30"/>
      <c r="F50" s="30"/>
      <c r="G50" s="30"/>
      <c r="H50" s="31"/>
      <c r="I50" s="30"/>
      <c r="J50" s="28"/>
    </row>
    <row r="51" spans="1:10" ht="17.25" customHeight="1">
      <c r="A51" s="48"/>
      <c r="B51" s="50" t="s">
        <v>55</v>
      </c>
      <c r="C51" s="25">
        <v>725</v>
      </c>
      <c r="D51" s="25" t="s">
        <v>56</v>
      </c>
      <c r="E51" s="30">
        <v>400</v>
      </c>
      <c r="F51" s="30">
        <f>E51*C51</f>
        <v>290000</v>
      </c>
      <c r="G51" s="30"/>
      <c r="H51" s="31">
        <f>(C51*G51)</f>
        <v>0</v>
      </c>
      <c r="I51" s="30">
        <f>SUM(H51,F51)</f>
        <v>290000</v>
      </c>
      <c r="J51" s="28"/>
    </row>
    <row r="52" spans="1:10" ht="17.25" customHeight="1">
      <c r="A52" s="48"/>
      <c r="B52" s="50" t="s">
        <v>57</v>
      </c>
      <c r="C52" s="25">
        <v>310</v>
      </c>
      <c r="D52" s="25" t="s">
        <v>56</v>
      </c>
      <c r="E52" s="30">
        <v>400</v>
      </c>
      <c r="F52" s="30">
        <f>E52*C52</f>
        <v>124000</v>
      </c>
      <c r="G52" s="30"/>
      <c r="H52" s="31">
        <f>(C52*G52)</f>
        <v>0</v>
      </c>
      <c r="I52" s="30">
        <f>SUM(H52,F52)</f>
        <v>124000</v>
      </c>
      <c r="J52" s="28"/>
    </row>
    <row r="53" spans="1:10" ht="17.25" customHeight="1">
      <c r="A53" s="48"/>
      <c r="B53" s="50" t="s">
        <v>58</v>
      </c>
      <c r="C53" s="25">
        <v>136</v>
      </c>
      <c r="D53" s="25" t="s">
        <v>49</v>
      </c>
      <c r="E53" s="30">
        <v>28</v>
      </c>
      <c r="F53" s="30">
        <f>E53*C53</f>
        <v>3808</v>
      </c>
      <c r="G53" s="30"/>
      <c r="H53" s="31">
        <f>(C53*G53)</f>
        <v>0</v>
      </c>
      <c r="I53" s="30">
        <f>SUM(H53,F53)</f>
        <v>3808</v>
      </c>
      <c r="J53" s="28"/>
    </row>
    <row r="54" spans="1:10" ht="17.25" customHeight="1">
      <c r="A54" s="48"/>
      <c r="B54" s="50" t="s">
        <v>59</v>
      </c>
      <c r="C54" s="25">
        <v>259</v>
      </c>
      <c r="D54" s="25" t="s">
        <v>60</v>
      </c>
      <c r="E54" s="30">
        <v>30</v>
      </c>
      <c r="F54" s="30">
        <f>E54*C54</f>
        <v>7770</v>
      </c>
      <c r="G54" s="30"/>
      <c r="H54" s="31">
        <f>(C54*G54)</f>
        <v>0</v>
      </c>
      <c r="I54" s="30">
        <f>SUM(H54,F54)</f>
        <v>7770</v>
      </c>
      <c r="J54" s="28"/>
    </row>
    <row r="55" spans="1:10" ht="17.25" customHeight="1">
      <c r="A55" s="48"/>
      <c r="B55" s="50" t="s">
        <v>61</v>
      </c>
      <c r="C55" s="32">
        <v>1036</v>
      </c>
      <c r="D55" s="32" t="s">
        <v>62</v>
      </c>
      <c r="E55" s="30"/>
      <c r="F55" s="30">
        <f>E55*C55</f>
        <v>0</v>
      </c>
      <c r="G55" s="30">
        <v>133</v>
      </c>
      <c r="H55" s="31">
        <f>(C55*G55)</f>
        <v>137788</v>
      </c>
      <c r="I55" s="30">
        <f>SUM(H55,F55)</f>
        <v>137788</v>
      </c>
      <c r="J55" s="28"/>
    </row>
    <row r="56" spans="1:10" ht="16.5" customHeight="1">
      <c r="A56" s="48"/>
      <c r="B56" s="34" t="s">
        <v>63</v>
      </c>
      <c r="C56" s="25"/>
      <c r="D56" s="25"/>
      <c r="E56" s="30"/>
      <c r="F56" s="35">
        <f>SUM(F51:F55)</f>
        <v>425578</v>
      </c>
      <c r="G56" s="35"/>
      <c r="H56" s="36">
        <f>SUM(H51:H55)</f>
        <v>137788</v>
      </c>
      <c r="I56" s="35">
        <f>SUM(F56:H56)</f>
        <v>563366</v>
      </c>
      <c r="J56" s="28"/>
    </row>
    <row r="57" spans="1:10" ht="15.75" customHeight="1">
      <c r="A57" s="55"/>
      <c r="B57" s="23" t="s">
        <v>64</v>
      </c>
      <c r="C57" s="25"/>
      <c r="D57" s="25"/>
      <c r="E57" s="30"/>
      <c r="F57" s="30"/>
      <c r="G57" s="30"/>
      <c r="H57" s="31"/>
      <c r="I57" s="30"/>
      <c r="J57" s="28"/>
    </row>
    <row r="58" spans="1:10" ht="17.25" customHeight="1">
      <c r="A58" s="56"/>
      <c r="B58" s="50" t="s">
        <v>65</v>
      </c>
      <c r="C58" s="25">
        <v>105</v>
      </c>
      <c r="D58" s="25" t="s">
        <v>43</v>
      </c>
      <c r="E58" s="30">
        <v>2510</v>
      </c>
      <c r="F58" s="30">
        <f>E58*C58</f>
        <v>263550</v>
      </c>
      <c r="G58" s="30">
        <v>542</v>
      </c>
      <c r="H58" s="31">
        <f>(C58*G58)</f>
        <v>56910</v>
      </c>
      <c r="I58" s="30">
        <f>SUM(H58,F58)</f>
        <v>320460</v>
      </c>
      <c r="J58" s="57"/>
    </row>
    <row r="59" spans="1:10" ht="16.5" customHeight="1">
      <c r="A59" s="56"/>
      <c r="B59" s="58" t="s">
        <v>66</v>
      </c>
      <c r="C59" s="25"/>
      <c r="D59" s="25"/>
      <c r="E59" s="30"/>
      <c r="F59" s="35">
        <f>SUM(F58)</f>
        <v>263550</v>
      </c>
      <c r="G59" s="35"/>
      <c r="H59" s="36">
        <f>SUM(H58)</f>
        <v>56910</v>
      </c>
      <c r="I59" s="35">
        <f>SUM(F59:H59)</f>
        <v>320460</v>
      </c>
      <c r="J59" s="57"/>
    </row>
    <row r="60" spans="1:10" ht="12" customHeight="1">
      <c r="A60" s="59"/>
      <c r="B60" s="5"/>
      <c r="C60" s="44"/>
      <c r="D60" s="5"/>
      <c r="E60" s="5"/>
      <c r="F60" s="5"/>
      <c r="G60" s="45"/>
      <c r="H60" s="5"/>
      <c r="I60" s="5"/>
      <c r="J60" s="5"/>
    </row>
    <row r="61" spans="1:10" ht="17.25" customHeight="1">
      <c r="A61" s="59"/>
      <c r="B61" s="357" t="s">
        <v>377</v>
      </c>
      <c r="C61" s="47"/>
      <c r="D61" s="370" t="s">
        <v>377</v>
      </c>
      <c r="E61" s="370"/>
      <c r="F61" s="370"/>
      <c r="G61" s="47"/>
      <c r="H61" s="371" t="s">
        <v>377</v>
      </c>
      <c r="I61" s="371"/>
      <c r="J61" s="5"/>
    </row>
    <row r="62" spans="1:10" ht="17.25" customHeight="1">
      <c r="A62" s="1"/>
      <c r="B62" s="358" t="s">
        <v>36</v>
      </c>
      <c r="C62" s="1"/>
      <c r="D62" s="372" t="s">
        <v>37</v>
      </c>
      <c r="E62" s="372"/>
      <c r="F62" s="372"/>
      <c r="G62" s="1"/>
      <c r="H62" s="372" t="s">
        <v>38</v>
      </c>
      <c r="I62" s="372"/>
    </row>
    <row r="63" spans="1:10" ht="15.75" customHeight="1">
      <c r="A63" s="1"/>
      <c r="B63" s="46"/>
      <c r="C63" s="1"/>
      <c r="D63" s="46"/>
      <c r="E63" s="46"/>
      <c r="F63" s="46"/>
      <c r="G63" s="1"/>
      <c r="H63" s="46"/>
      <c r="I63" s="46"/>
      <c r="J63" s="2" t="s">
        <v>0</v>
      </c>
    </row>
    <row r="64" spans="1:10" ht="18.75" customHeight="1">
      <c r="A64" s="375" t="s">
        <v>1</v>
      </c>
      <c r="B64" s="375"/>
      <c r="C64" s="375"/>
      <c r="D64" s="375"/>
      <c r="E64" s="375"/>
      <c r="F64" s="375"/>
      <c r="G64" s="375"/>
      <c r="H64" s="375"/>
      <c r="I64" s="375"/>
      <c r="J64" s="375"/>
    </row>
    <row r="65" spans="1:10" ht="21.75" customHeight="1">
      <c r="A65" s="6" t="s">
        <v>378</v>
      </c>
      <c r="B65" s="6"/>
      <c r="C65" s="6"/>
      <c r="D65" s="6"/>
      <c r="E65" s="6"/>
      <c r="F65" s="6"/>
      <c r="G65" s="7"/>
      <c r="H65" s="8"/>
      <c r="I65" s="9"/>
      <c r="J65" s="60" t="s">
        <v>67</v>
      </c>
    </row>
    <row r="66" spans="1:10" ht="21.75" customHeight="1">
      <c r="A66" s="6" t="s">
        <v>379</v>
      </c>
      <c r="B66" s="212"/>
      <c r="C66" s="211"/>
      <c r="D66" s="211"/>
      <c r="E66" s="211"/>
      <c r="F66" s="211"/>
      <c r="G66" s="11"/>
      <c r="H66" s="11"/>
      <c r="I66" s="12"/>
      <c r="J66" s="61"/>
    </row>
    <row r="67" spans="1:10" ht="22.5" customHeight="1" thickBot="1">
      <c r="A67" s="373" t="s">
        <v>376</v>
      </c>
      <c r="B67" s="373"/>
      <c r="C67" s="373"/>
      <c r="D67" s="373"/>
      <c r="E67" s="373"/>
      <c r="F67" s="373"/>
      <c r="G67" s="14" t="s">
        <v>364</v>
      </c>
      <c r="H67" s="15"/>
      <c r="I67" s="353" t="s">
        <v>365</v>
      </c>
      <c r="J67" s="62"/>
    </row>
    <row r="68" spans="1:10" s="5" customFormat="1" ht="17.25" customHeight="1" thickTop="1">
      <c r="A68" s="368" t="s">
        <v>3</v>
      </c>
      <c r="B68" s="368" t="s">
        <v>4</v>
      </c>
      <c r="C68" s="368" t="s">
        <v>5</v>
      </c>
      <c r="D68" s="368" t="s">
        <v>6</v>
      </c>
      <c r="E68" s="379" t="s">
        <v>7</v>
      </c>
      <c r="F68" s="379"/>
      <c r="G68" s="379" t="s">
        <v>8</v>
      </c>
      <c r="H68" s="379"/>
      <c r="I68" s="368" t="s">
        <v>9</v>
      </c>
      <c r="J68" s="368" t="s">
        <v>10</v>
      </c>
    </row>
    <row r="69" spans="1:10" s="5" customFormat="1" ht="16.5" customHeight="1">
      <c r="A69" s="374"/>
      <c r="B69" s="374"/>
      <c r="C69" s="374"/>
      <c r="D69" s="374"/>
      <c r="E69" s="21" t="s">
        <v>11</v>
      </c>
      <c r="F69" s="21" t="s">
        <v>12</v>
      </c>
      <c r="G69" s="21" t="s">
        <v>11</v>
      </c>
      <c r="H69" s="21" t="s">
        <v>12</v>
      </c>
      <c r="I69" s="374"/>
      <c r="J69" s="374"/>
    </row>
    <row r="70" spans="1:10" s="20" customFormat="1" ht="15" customHeight="1">
      <c r="A70" s="48"/>
      <c r="B70" s="63" t="s">
        <v>68</v>
      </c>
      <c r="C70" s="64"/>
      <c r="D70" s="64"/>
      <c r="E70" s="65"/>
      <c r="F70" s="65"/>
      <c r="G70" s="64"/>
      <c r="H70" s="66"/>
      <c r="I70" s="65"/>
      <c r="J70" s="67"/>
    </row>
    <row r="71" spans="1:10" ht="17.25" customHeight="1">
      <c r="A71" s="48"/>
      <c r="B71" s="68" t="s">
        <v>69</v>
      </c>
      <c r="C71" s="69">
        <v>1.7</v>
      </c>
      <c r="D71" s="69" t="s">
        <v>70</v>
      </c>
      <c r="E71" s="70">
        <v>20419</v>
      </c>
      <c r="F71" s="70">
        <f>C71*E71</f>
        <v>34712.299999999996</v>
      </c>
      <c r="G71" s="70">
        <v>3401</v>
      </c>
      <c r="H71" s="70">
        <f>C71*G71</f>
        <v>5781.7</v>
      </c>
      <c r="I71" s="70">
        <f>SUM(H71,F71)</f>
        <v>40493.999999999993</v>
      </c>
      <c r="J71" s="67"/>
    </row>
    <row r="72" spans="1:10" s="29" customFormat="1" ht="17.25" customHeight="1">
      <c r="A72" s="48"/>
      <c r="B72" s="68" t="s">
        <v>71</v>
      </c>
      <c r="C72" s="69">
        <v>0.79</v>
      </c>
      <c r="D72" s="69" t="s">
        <v>70</v>
      </c>
      <c r="E72" s="70">
        <v>19290</v>
      </c>
      <c r="F72" s="70">
        <f t="shared" ref="F72:F77" si="0">C72*E72</f>
        <v>15239.1</v>
      </c>
      <c r="G72" s="70">
        <v>3401</v>
      </c>
      <c r="H72" s="70">
        <f t="shared" ref="H72:H77" si="1">C72*G72</f>
        <v>2686.79</v>
      </c>
      <c r="I72" s="70">
        <f t="shared" ref="I72:I77" si="2">SUM(H72,F72)</f>
        <v>17925.89</v>
      </c>
      <c r="J72" s="67"/>
    </row>
    <row r="73" spans="1:10" s="29" customFormat="1" ht="17.25" customHeight="1">
      <c r="A73" s="48"/>
      <c r="B73" s="68" t="s">
        <v>72</v>
      </c>
      <c r="C73" s="69">
        <v>0.84</v>
      </c>
      <c r="D73" s="69" t="s">
        <v>70</v>
      </c>
      <c r="E73" s="70">
        <v>18890</v>
      </c>
      <c r="F73" s="70">
        <f t="shared" si="0"/>
        <v>15867.599999999999</v>
      </c>
      <c r="G73" s="70">
        <v>3401</v>
      </c>
      <c r="H73" s="70">
        <f t="shared" si="1"/>
        <v>2856.8399999999997</v>
      </c>
      <c r="I73" s="70">
        <f t="shared" si="2"/>
        <v>18724.439999999999</v>
      </c>
      <c r="J73" s="67" t="s">
        <v>19</v>
      </c>
    </row>
    <row r="74" spans="1:10" s="29" customFormat="1" ht="17.25" customHeight="1">
      <c r="A74" s="48"/>
      <c r="B74" s="68" t="s">
        <v>73</v>
      </c>
      <c r="C74" s="69">
        <v>4.49</v>
      </c>
      <c r="D74" s="69" t="s">
        <v>70</v>
      </c>
      <c r="E74" s="70">
        <v>18812</v>
      </c>
      <c r="F74" s="70">
        <f t="shared" si="0"/>
        <v>84465.88</v>
      </c>
      <c r="G74" s="70">
        <v>3401</v>
      </c>
      <c r="H74" s="70">
        <f t="shared" si="1"/>
        <v>15270.490000000002</v>
      </c>
      <c r="I74" s="70">
        <f t="shared" si="2"/>
        <v>99736.37000000001</v>
      </c>
      <c r="J74" s="67"/>
    </row>
    <row r="75" spans="1:10" s="29" customFormat="1" ht="17.25" customHeight="1">
      <c r="A75" s="48"/>
      <c r="B75" s="68" t="s">
        <v>74</v>
      </c>
      <c r="C75" s="69">
        <v>1.07</v>
      </c>
      <c r="D75" s="69" t="s">
        <v>70</v>
      </c>
      <c r="E75" s="70">
        <v>18782</v>
      </c>
      <c r="F75" s="70">
        <f t="shared" si="0"/>
        <v>20096.740000000002</v>
      </c>
      <c r="G75" s="70">
        <v>3401</v>
      </c>
      <c r="H75" s="70">
        <f t="shared" si="1"/>
        <v>3639.07</v>
      </c>
      <c r="I75" s="70">
        <f t="shared" si="2"/>
        <v>23735.81</v>
      </c>
      <c r="J75" s="67"/>
    </row>
    <row r="76" spans="1:10" s="29" customFormat="1" ht="17.25" customHeight="1">
      <c r="A76" s="48"/>
      <c r="B76" s="68" t="s">
        <v>75</v>
      </c>
      <c r="C76" s="69">
        <v>3.32</v>
      </c>
      <c r="D76" s="69" t="s">
        <v>70</v>
      </c>
      <c r="E76" s="70">
        <v>19123</v>
      </c>
      <c r="F76" s="70">
        <f t="shared" si="0"/>
        <v>63488.36</v>
      </c>
      <c r="G76" s="70">
        <v>3401</v>
      </c>
      <c r="H76" s="70">
        <f t="shared" si="1"/>
        <v>11291.32</v>
      </c>
      <c r="I76" s="70">
        <f t="shared" si="2"/>
        <v>74779.679999999993</v>
      </c>
      <c r="J76" s="67"/>
    </row>
    <row r="77" spans="1:10" s="29" customFormat="1" ht="17.25" customHeight="1">
      <c r="A77" s="48"/>
      <c r="B77" s="68" t="s">
        <v>76</v>
      </c>
      <c r="C77" s="69">
        <v>365</v>
      </c>
      <c r="D77" s="69" t="s">
        <v>60</v>
      </c>
      <c r="E77" s="70">
        <v>46.73</v>
      </c>
      <c r="F77" s="70">
        <f t="shared" si="0"/>
        <v>17056.449999999997</v>
      </c>
      <c r="G77" s="70"/>
      <c r="H77" s="70">
        <f t="shared" si="1"/>
        <v>0</v>
      </c>
      <c r="I77" s="70">
        <f t="shared" si="2"/>
        <v>17056.449999999997</v>
      </c>
      <c r="J77" s="67"/>
    </row>
    <row r="78" spans="1:10" ht="15.75" customHeight="1">
      <c r="A78" s="48"/>
      <c r="B78" s="53" t="s">
        <v>77</v>
      </c>
      <c r="C78" s="71"/>
      <c r="D78" s="71"/>
      <c r="E78" s="65"/>
      <c r="F78" s="72">
        <f>SUM(F71:F77)</f>
        <v>250926.43</v>
      </c>
      <c r="G78" s="73"/>
      <c r="H78" s="72">
        <f>SUM(H71:H77)</f>
        <v>41526.21</v>
      </c>
      <c r="I78" s="72">
        <f>SUM(I71:I77)</f>
        <v>292452.64</v>
      </c>
      <c r="J78" s="67"/>
    </row>
    <row r="79" spans="1:10" ht="17.25" customHeight="1">
      <c r="A79" s="48"/>
      <c r="B79" s="63" t="s">
        <v>78</v>
      </c>
      <c r="C79" s="71"/>
      <c r="D79" s="71"/>
      <c r="E79" s="65"/>
      <c r="F79" s="65"/>
      <c r="G79" s="64"/>
      <c r="H79" s="66"/>
      <c r="I79" s="65"/>
      <c r="J79" s="67"/>
    </row>
    <row r="80" spans="1:10" ht="17.25" customHeight="1">
      <c r="A80" s="48"/>
      <c r="B80" s="68" t="s">
        <v>79</v>
      </c>
      <c r="C80" s="71">
        <v>476</v>
      </c>
      <c r="D80" s="71" t="s">
        <v>62</v>
      </c>
      <c r="E80" s="70">
        <v>235</v>
      </c>
      <c r="F80" s="70">
        <f>E80*C80</f>
        <v>111860</v>
      </c>
      <c r="G80" s="70">
        <v>25</v>
      </c>
      <c r="H80" s="74">
        <f>G80*C80</f>
        <v>11900</v>
      </c>
      <c r="I80" s="70">
        <f>SUM(H80,F80)</f>
        <v>123760</v>
      </c>
      <c r="J80" s="67"/>
    </row>
    <row r="81" spans="1:10" ht="17.25" customHeight="1">
      <c r="A81" s="48"/>
      <c r="B81" s="68" t="s">
        <v>80</v>
      </c>
      <c r="C81" s="71">
        <v>476</v>
      </c>
      <c r="D81" s="71" t="s">
        <v>62</v>
      </c>
      <c r="E81" s="70">
        <v>84</v>
      </c>
      <c r="F81" s="70">
        <f>E81*C81</f>
        <v>39984</v>
      </c>
      <c r="G81" s="70">
        <v>20</v>
      </c>
      <c r="H81" s="74">
        <f>G81*C81</f>
        <v>9520</v>
      </c>
      <c r="I81" s="70">
        <f>SUM(H81,F81)</f>
        <v>49504</v>
      </c>
      <c r="J81" s="67"/>
    </row>
    <row r="82" spans="1:10" ht="17.25" customHeight="1">
      <c r="A82" s="48"/>
      <c r="B82" s="68" t="s">
        <v>81</v>
      </c>
      <c r="C82" s="71">
        <v>476</v>
      </c>
      <c r="D82" s="71" t="s">
        <v>62</v>
      </c>
      <c r="E82" s="70">
        <v>26</v>
      </c>
      <c r="F82" s="70">
        <f>E82*C82</f>
        <v>12376</v>
      </c>
      <c r="G82" s="70">
        <v>5</v>
      </c>
      <c r="H82" s="74">
        <f>G82*C82</f>
        <v>2380</v>
      </c>
      <c r="I82" s="70">
        <f>SUM(H82,F82)</f>
        <v>14756</v>
      </c>
      <c r="J82" s="67"/>
    </row>
    <row r="83" spans="1:10" ht="15" customHeight="1">
      <c r="A83" s="48"/>
      <c r="B83" s="53" t="s">
        <v>82</v>
      </c>
      <c r="C83" s="71"/>
      <c r="D83" s="71"/>
      <c r="E83" s="65"/>
      <c r="F83" s="72">
        <f>SUM(F80:F82)</f>
        <v>164220</v>
      </c>
      <c r="G83" s="72"/>
      <c r="H83" s="75">
        <f>SUM(H80:H82)</f>
        <v>23800</v>
      </c>
      <c r="I83" s="72">
        <f>SUM(F83,H83)</f>
        <v>188020</v>
      </c>
      <c r="J83" s="67"/>
    </row>
    <row r="84" spans="1:10" ht="15.75" customHeight="1">
      <c r="A84" s="48"/>
      <c r="B84" s="63" t="s">
        <v>83</v>
      </c>
      <c r="C84" s="71"/>
      <c r="D84" s="71"/>
      <c r="E84" s="65"/>
      <c r="F84" s="65"/>
      <c r="G84" s="64"/>
      <c r="H84" s="66"/>
      <c r="I84" s="65"/>
      <c r="J84" s="67"/>
    </row>
    <row r="85" spans="1:10" ht="17.25" customHeight="1">
      <c r="A85" s="48"/>
      <c r="B85" s="76" t="s">
        <v>84</v>
      </c>
      <c r="C85" s="71">
        <v>89</v>
      </c>
      <c r="D85" s="71" t="s">
        <v>85</v>
      </c>
      <c r="E85" s="70">
        <v>556</v>
      </c>
      <c r="F85" s="70">
        <f>C85*E85</f>
        <v>49484</v>
      </c>
      <c r="G85" s="70">
        <v>289</v>
      </c>
      <c r="H85" s="74">
        <f>G85*C85</f>
        <v>25721</v>
      </c>
      <c r="I85" s="70">
        <f>SUM(H85,F85)</f>
        <v>75205</v>
      </c>
      <c r="J85" s="67"/>
    </row>
    <row r="86" spans="1:10" ht="17.25" customHeight="1">
      <c r="A86" s="48"/>
      <c r="B86" s="76" t="s">
        <v>86</v>
      </c>
      <c r="C86" s="71">
        <v>26</v>
      </c>
      <c r="D86" s="71" t="s">
        <v>85</v>
      </c>
      <c r="E86" s="70">
        <v>252</v>
      </c>
      <c r="F86" s="70">
        <f t="shared" ref="F86:F91" si="3">C86*E86</f>
        <v>6552</v>
      </c>
      <c r="G86" s="70">
        <v>96</v>
      </c>
      <c r="H86" s="74">
        <f t="shared" ref="H86:H91" si="4">G86*C86</f>
        <v>2496</v>
      </c>
      <c r="I86" s="70">
        <f t="shared" ref="I86:I91" si="5">SUM(H86,F86)</f>
        <v>9048</v>
      </c>
      <c r="J86" s="67"/>
    </row>
    <row r="87" spans="1:10" ht="17.25" customHeight="1">
      <c r="A87" s="48"/>
      <c r="B87" s="76" t="s">
        <v>87</v>
      </c>
      <c r="C87" s="71">
        <v>48</v>
      </c>
      <c r="D87" s="71" t="s">
        <v>85</v>
      </c>
      <c r="E87" s="70">
        <v>398</v>
      </c>
      <c r="F87" s="70">
        <f t="shared" si="3"/>
        <v>19104</v>
      </c>
      <c r="G87" s="70">
        <v>121</v>
      </c>
      <c r="H87" s="74">
        <f t="shared" si="4"/>
        <v>5808</v>
      </c>
      <c r="I87" s="70">
        <f t="shared" si="5"/>
        <v>24912</v>
      </c>
      <c r="J87" s="67"/>
    </row>
    <row r="88" spans="1:10" ht="17.25" customHeight="1">
      <c r="A88" s="48"/>
      <c r="B88" s="76" t="s">
        <v>88</v>
      </c>
      <c r="C88" s="77">
        <v>2</v>
      </c>
      <c r="D88" s="71" t="s">
        <v>85</v>
      </c>
      <c r="E88" s="70">
        <v>640</v>
      </c>
      <c r="F88" s="70">
        <f t="shared" si="3"/>
        <v>1280</v>
      </c>
      <c r="G88" s="70">
        <v>230</v>
      </c>
      <c r="H88" s="74">
        <f t="shared" si="4"/>
        <v>460</v>
      </c>
      <c r="I88" s="70">
        <f t="shared" si="5"/>
        <v>1740</v>
      </c>
      <c r="J88" s="67"/>
    </row>
    <row r="89" spans="1:10" ht="17.25" customHeight="1">
      <c r="A89" s="48"/>
      <c r="B89" s="76" t="s">
        <v>89</v>
      </c>
      <c r="C89" s="71">
        <v>125</v>
      </c>
      <c r="D89" s="71" t="s">
        <v>90</v>
      </c>
      <c r="E89" s="70">
        <v>100</v>
      </c>
      <c r="F89" s="70">
        <f t="shared" si="3"/>
        <v>12500</v>
      </c>
      <c r="G89" s="70" t="s">
        <v>91</v>
      </c>
      <c r="H89" s="78"/>
      <c r="I89" s="70">
        <v>12500</v>
      </c>
      <c r="J89" s="67"/>
    </row>
    <row r="90" spans="1:10" ht="17.25" customHeight="1">
      <c r="A90" s="55"/>
      <c r="B90" s="76" t="s">
        <v>92</v>
      </c>
      <c r="C90" s="71">
        <v>24</v>
      </c>
      <c r="D90" s="71" t="s">
        <v>93</v>
      </c>
      <c r="E90" s="70">
        <v>150</v>
      </c>
      <c r="F90" s="70">
        <f t="shared" si="3"/>
        <v>3600</v>
      </c>
      <c r="G90" s="70" t="s">
        <v>91</v>
      </c>
      <c r="H90" s="78"/>
      <c r="I90" s="70">
        <v>3600</v>
      </c>
      <c r="J90" s="67"/>
    </row>
    <row r="91" spans="1:10" ht="17.25" customHeight="1">
      <c r="A91" s="56"/>
      <c r="B91" s="76" t="s">
        <v>94</v>
      </c>
      <c r="C91" s="71">
        <v>339</v>
      </c>
      <c r="D91" s="71" t="s">
        <v>62</v>
      </c>
      <c r="E91" s="70">
        <v>30</v>
      </c>
      <c r="F91" s="70">
        <f t="shared" si="3"/>
        <v>10170</v>
      </c>
      <c r="G91" s="70">
        <v>35</v>
      </c>
      <c r="H91" s="74">
        <f t="shared" si="4"/>
        <v>11865</v>
      </c>
      <c r="I91" s="70">
        <f t="shared" si="5"/>
        <v>22035</v>
      </c>
      <c r="J91" s="78"/>
    </row>
    <row r="92" spans="1:10" ht="15.75" customHeight="1">
      <c r="A92" s="79"/>
      <c r="B92" s="53" t="s">
        <v>95</v>
      </c>
      <c r="C92" s="71"/>
      <c r="D92" s="71"/>
      <c r="E92" s="80"/>
      <c r="F92" s="81">
        <f>SUM(F85:F91)</f>
        <v>102690</v>
      </c>
      <c r="G92" s="81"/>
      <c r="H92" s="82">
        <f>SUM(H85:H91)</f>
        <v>46350</v>
      </c>
      <c r="I92" s="81">
        <f>SUM(I85:I91)</f>
        <v>149040</v>
      </c>
      <c r="J92" s="67"/>
    </row>
    <row r="93" spans="1:10" ht="14.25" customHeight="1">
      <c r="A93" s="56"/>
      <c r="B93" s="83" t="s">
        <v>96</v>
      </c>
      <c r="C93" s="71"/>
      <c r="D93" s="71" t="s">
        <v>17</v>
      </c>
      <c r="E93" s="80"/>
      <c r="F93" s="81">
        <v>1508555.43</v>
      </c>
      <c r="G93" s="81"/>
      <c r="H93" s="82">
        <v>376154.21</v>
      </c>
      <c r="I93" s="81">
        <v>1884709.64</v>
      </c>
      <c r="J93" s="78"/>
    </row>
    <row r="94" spans="1:10" ht="7.5" customHeight="1">
      <c r="A94" s="59"/>
      <c r="B94" s="84"/>
      <c r="C94" s="85"/>
      <c r="D94" s="85"/>
      <c r="E94" s="86"/>
      <c r="F94" s="87"/>
      <c r="G94" s="87"/>
      <c r="H94" s="88"/>
      <c r="I94" s="87"/>
      <c r="J94" s="89"/>
    </row>
    <row r="95" spans="1:10" ht="16.5" customHeight="1">
      <c r="A95" s="59"/>
      <c r="B95" s="357" t="s">
        <v>377</v>
      </c>
      <c r="C95" s="47"/>
      <c r="D95" s="370" t="s">
        <v>377</v>
      </c>
      <c r="E95" s="370"/>
      <c r="F95" s="370"/>
      <c r="G95" s="47"/>
      <c r="H95" s="371" t="s">
        <v>377</v>
      </c>
      <c r="I95" s="371"/>
      <c r="J95" s="5"/>
    </row>
    <row r="96" spans="1:10" ht="16.5" customHeight="1">
      <c r="A96" s="1"/>
      <c r="B96" s="358" t="s">
        <v>36</v>
      </c>
      <c r="C96" s="1"/>
      <c r="D96" s="372" t="s">
        <v>37</v>
      </c>
      <c r="E96" s="372"/>
      <c r="F96" s="372"/>
      <c r="G96" s="1"/>
      <c r="H96" s="372" t="s">
        <v>38</v>
      </c>
      <c r="I96" s="372"/>
    </row>
    <row r="97" spans="1:10" s="90" customFormat="1" ht="17.25" customHeight="1">
      <c r="A97" s="1"/>
      <c r="B97" s="1"/>
      <c r="C97" s="1"/>
      <c r="D97" s="1"/>
      <c r="E97" s="1"/>
      <c r="F97" s="1"/>
      <c r="G97" s="1"/>
      <c r="H97" s="1"/>
      <c r="I97" s="1"/>
      <c r="J97" s="2" t="s">
        <v>0</v>
      </c>
    </row>
    <row r="98" spans="1:10" ht="17.25" customHeight="1">
      <c r="A98" s="375" t="s">
        <v>1</v>
      </c>
      <c r="B98" s="375"/>
      <c r="C98" s="375"/>
      <c r="D98" s="375"/>
      <c r="E98" s="375"/>
      <c r="F98" s="375"/>
      <c r="G98" s="375"/>
      <c r="H98" s="375"/>
      <c r="I98" s="375"/>
      <c r="J98" s="375"/>
    </row>
    <row r="99" spans="1:10" ht="23.25" customHeight="1">
      <c r="A99" s="6" t="s">
        <v>378</v>
      </c>
      <c r="B99" s="6"/>
      <c r="C99" s="6"/>
      <c r="D99" s="6"/>
      <c r="E99" s="6"/>
      <c r="F99" s="6"/>
      <c r="G99" s="7"/>
      <c r="H99" s="8"/>
      <c r="I99" s="9"/>
      <c r="J99" s="10" t="s">
        <v>97</v>
      </c>
    </row>
    <row r="100" spans="1:10" ht="21.75" customHeight="1">
      <c r="A100" s="6" t="s">
        <v>379</v>
      </c>
      <c r="B100" s="212"/>
      <c r="C100" s="211"/>
      <c r="D100" s="211"/>
      <c r="E100" s="211"/>
      <c r="F100" s="211"/>
      <c r="G100" s="11"/>
      <c r="H100" s="11"/>
      <c r="I100" s="12"/>
      <c r="J100" s="13"/>
    </row>
    <row r="101" spans="1:10" ht="20.25" customHeight="1" thickBot="1">
      <c r="A101" s="373" t="s">
        <v>376</v>
      </c>
      <c r="B101" s="373"/>
      <c r="C101" s="373"/>
      <c r="D101" s="373"/>
      <c r="E101" s="373"/>
      <c r="F101" s="373"/>
      <c r="G101" s="14" t="s">
        <v>364</v>
      </c>
      <c r="H101" s="15"/>
      <c r="I101" s="353" t="s">
        <v>365</v>
      </c>
      <c r="J101" s="16"/>
    </row>
    <row r="102" spans="1:10" s="5" customFormat="1" ht="22.5" thickTop="1">
      <c r="A102" s="368" t="s">
        <v>3</v>
      </c>
      <c r="B102" s="368" t="s">
        <v>4</v>
      </c>
      <c r="C102" s="368" t="s">
        <v>5</v>
      </c>
      <c r="D102" s="368" t="s">
        <v>6</v>
      </c>
      <c r="E102" s="367" t="s">
        <v>7</v>
      </c>
      <c r="F102" s="367"/>
      <c r="G102" s="367" t="s">
        <v>8</v>
      </c>
      <c r="H102" s="367"/>
      <c r="I102" s="368" t="s">
        <v>9</v>
      </c>
      <c r="J102" s="368" t="s">
        <v>10</v>
      </c>
    </row>
    <row r="103" spans="1:10" s="5" customFormat="1">
      <c r="A103" s="374"/>
      <c r="B103" s="374"/>
      <c r="C103" s="374"/>
      <c r="D103" s="374"/>
      <c r="E103" s="21" t="s">
        <v>11</v>
      </c>
      <c r="F103" s="21" t="s">
        <v>12</v>
      </c>
      <c r="G103" s="21" t="s">
        <v>11</v>
      </c>
      <c r="H103" s="21" t="s">
        <v>12</v>
      </c>
      <c r="I103" s="374"/>
      <c r="J103" s="374"/>
    </row>
    <row r="104" spans="1:10" ht="17.25" customHeight="1">
      <c r="A104" s="22">
        <v>2</v>
      </c>
      <c r="B104" s="23" t="s">
        <v>18</v>
      </c>
      <c r="C104" s="25"/>
      <c r="D104" s="25"/>
      <c r="E104" s="26"/>
      <c r="F104" s="26"/>
      <c r="G104" s="24"/>
      <c r="H104" s="27"/>
      <c r="I104" s="26" t="s">
        <v>14</v>
      </c>
      <c r="J104" s="28"/>
    </row>
    <row r="105" spans="1:10" ht="17.25" customHeight="1">
      <c r="A105" s="91"/>
      <c r="B105" s="23" t="s">
        <v>98</v>
      </c>
      <c r="C105" s="25"/>
      <c r="D105" s="25"/>
      <c r="E105" s="26"/>
      <c r="F105" s="26"/>
      <c r="G105" s="24"/>
      <c r="H105" s="26"/>
      <c r="I105" s="26"/>
      <c r="J105" s="28"/>
    </row>
    <row r="106" spans="1:10" s="29" customFormat="1" ht="17.25" customHeight="1">
      <c r="A106" s="39"/>
      <c r="B106" s="50" t="s">
        <v>99</v>
      </c>
      <c r="C106" s="32">
        <v>1040</v>
      </c>
      <c r="D106" s="25" t="s">
        <v>90</v>
      </c>
      <c r="E106" s="51">
        <v>48.83</v>
      </c>
      <c r="F106" s="51">
        <f>C106*E106</f>
        <v>50783.199999999997</v>
      </c>
      <c r="G106" s="51"/>
      <c r="H106" s="52"/>
      <c r="I106" s="51">
        <f>SUM(F106,H106)</f>
        <v>50783.199999999997</v>
      </c>
      <c r="J106" s="28"/>
    </row>
    <row r="107" spans="1:10" s="29" customFormat="1" ht="17.25" customHeight="1">
      <c r="A107" s="39"/>
      <c r="B107" s="50" t="s">
        <v>100</v>
      </c>
      <c r="C107" s="25">
        <v>85</v>
      </c>
      <c r="D107" s="25" t="s">
        <v>90</v>
      </c>
      <c r="E107" s="51">
        <v>56</v>
      </c>
      <c r="F107" s="51">
        <f t="shared" ref="F107:F113" si="6">C107*E107</f>
        <v>4760</v>
      </c>
      <c r="G107" s="51"/>
      <c r="H107" s="52"/>
      <c r="I107" s="51">
        <f t="shared" ref="I107:I114" si="7">SUM(F107,H107)</f>
        <v>4760</v>
      </c>
      <c r="J107" s="28" t="s">
        <v>19</v>
      </c>
    </row>
    <row r="108" spans="1:10" s="29" customFormat="1" ht="17.25" customHeight="1">
      <c r="A108" s="39"/>
      <c r="B108" s="50" t="s">
        <v>101</v>
      </c>
      <c r="C108" s="32">
        <v>1210</v>
      </c>
      <c r="D108" s="25" t="s">
        <v>102</v>
      </c>
      <c r="E108" s="51">
        <v>7</v>
      </c>
      <c r="F108" s="51">
        <f t="shared" si="6"/>
        <v>8470</v>
      </c>
      <c r="G108" s="51"/>
      <c r="H108" s="52"/>
      <c r="I108" s="51">
        <f t="shared" si="7"/>
        <v>8470</v>
      </c>
      <c r="J108" s="28"/>
    </row>
    <row r="109" spans="1:10" s="29" customFormat="1" ht="17.25" customHeight="1">
      <c r="A109" s="39"/>
      <c r="B109" s="50" t="s">
        <v>103</v>
      </c>
      <c r="C109" s="25">
        <v>102</v>
      </c>
      <c r="D109" s="25" t="s">
        <v>104</v>
      </c>
      <c r="E109" s="51">
        <v>150</v>
      </c>
      <c r="F109" s="51">
        <f t="shared" si="6"/>
        <v>15300</v>
      </c>
      <c r="G109" s="51">
        <v>89</v>
      </c>
      <c r="H109" s="52">
        <f>G109*C109</f>
        <v>9078</v>
      </c>
      <c r="I109" s="51">
        <f t="shared" si="7"/>
        <v>24378</v>
      </c>
      <c r="J109" s="28"/>
    </row>
    <row r="110" spans="1:10" s="29" customFormat="1" ht="17.25" customHeight="1">
      <c r="A110" s="39"/>
      <c r="B110" s="50" t="s">
        <v>105</v>
      </c>
      <c r="C110" s="25">
        <v>102</v>
      </c>
      <c r="D110" s="25" t="s">
        <v>104</v>
      </c>
      <c r="E110" s="51">
        <v>100</v>
      </c>
      <c r="F110" s="51">
        <f t="shared" si="6"/>
        <v>10200</v>
      </c>
      <c r="G110" s="51">
        <v>89</v>
      </c>
      <c r="H110" s="52">
        <f>G110*C110</f>
        <v>9078</v>
      </c>
      <c r="I110" s="51">
        <f t="shared" si="7"/>
        <v>19278</v>
      </c>
      <c r="J110" s="28"/>
    </row>
    <row r="111" spans="1:10" s="29" customFormat="1" ht="17.25" customHeight="1">
      <c r="A111" s="39"/>
      <c r="B111" s="50" t="s">
        <v>106</v>
      </c>
      <c r="C111" s="25">
        <v>76</v>
      </c>
      <c r="D111" s="25" t="s">
        <v>104</v>
      </c>
      <c r="E111" s="51">
        <v>350</v>
      </c>
      <c r="F111" s="51">
        <f t="shared" si="6"/>
        <v>26600</v>
      </c>
      <c r="G111" s="51">
        <v>20</v>
      </c>
      <c r="H111" s="52">
        <f>G111*C111</f>
        <v>1520</v>
      </c>
      <c r="I111" s="51">
        <f t="shared" si="7"/>
        <v>28120</v>
      </c>
      <c r="J111" s="28"/>
    </row>
    <row r="112" spans="1:10" ht="17.25" customHeight="1">
      <c r="A112" s="39"/>
      <c r="B112" s="50" t="s">
        <v>107</v>
      </c>
      <c r="C112" s="25">
        <v>48</v>
      </c>
      <c r="D112" s="25" t="s">
        <v>104</v>
      </c>
      <c r="E112" s="51">
        <v>350</v>
      </c>
      <c r="F112" s="51">
        <f t="shared" si="6"/>
        <v>16800</v>
      </c>
      <c r="G112" s="51">
        <v>20</v>
      </c>
      <c r="H112" s="52">
        <f>G112*C112</f>
        <v>960</v>
      </c>
      <c r="I112" s="51">
        <f t="shared" si="7"/>
        <v>17760</v>
      </c>
      <c r="J112" s="28"/>
    </row>
    <row r="113" spans="1:10" ht="17.25" customHeight="1">
      <c r="A113" s="39"/>
      <c r="B113" s="50" t="s">
        <v>108</v>
      </c>
      <c r="C113" s="25">
        <v>484</v>
      </c>
      <c r="D113" s="25" t="s">
        <v>62</v>
      </c>
      <c r="E113" s="51"/>
      <c r="F113" s="51">
        <f t="shared" si="6"/>
        <v>0</v>
      </c>
      <c r="G113" s="51">
        <v>28</v>
      </c>
      <c r="H113" s="52">
        <f>G113*C113</f>
        <v>13552</v>
      </c>
      <c r="I113" s="51">
        <f t="shared" si="7"/>
        <v>13552</v>
      </c>
      <c r="J113" s="28"/>
    </row>
    <row r="114" spans="1:10" ht="17.25" customHeight="1">
      <c r="A114" s="39"/>
      <c r="B114" s="34" t="s">
        <v>109</v>
      </c>
      <c r="C114" s="25"/>
      <c r="D114" s="25"/>
      <c r="E114" s="32"/>
      <c r="F114" s="92">
        <f>SUM(F106:F113)</f>
        <v>132913.20000000001</v>
      </c>
      <c r="G114" s="92"/>
      <c r="H114" s="92">
        <f>SUM(H109:H113)</f>
        <v>34188</v>
      </c>
      <c r="I114" s="92">
        <f t="shared" si="7"/>
        <v>167101.20000000001</v>
      </c>
      <c r="J114" s="28"/>
    </row>
    <row r="115" spans="1:10" ht="17.25" customHeight="1">
      <c r="A115" s="39"/>
      <c r="B115" s="23" t="s">
        <v>110</v>
      </c>
      <c r="C115" s="25"/>
      <c r="D115" s="25"/>
      <c r="E115" s="26"/>
      <c r="F115" s="26"/>
      <c r="G115" s="24"/>
      <c r="H115" s="27"/>
      <c r="I115" s="26"/>
      <c r="J115" s="28"/>
    </row>
    <row r="116" spans="1:10" ht="17.25" customHeight="1">
      <c r="A116" s="39"/>
      <c r="B116" s="50" t="s">
        <v>111</v>
      </c>
      <c r="C116" s="25">
        <v>268</v>
      </c>
      <c r="D116" s="25" t="s">
        <v>62</v>
      </c>
      <c r="E116" s="30">
        <v>285</v>
      </c>
      <c r="F116" s="30">
        <f t="shared" ref="F116:F121" si="8">C116*E116</f>
        <v>76380</v>
      </c>
      <c r="G116" s="30">
        <v>75</v>
      </c>
      <c r="H116" s="31">
        <f t="shared" ref="H116:H121" si="9">G116*C116</f>
        <v>20100</v>
      </c>
      <c r="I116" s="30">
        <f>SUM(H116,F116)</f>
        <v>96480</v>
      </c>
      <c r="J116" s="28"/>
    </row>
    <row r="117" spans="1:10" ht="17.25" customHeight="1">
      <c r="A117" s="39"/>
      <c r="B117" s="50" t="s">
        <v>112</v>
      </c>
      <c r="C117" s="25">
        <v>216</v>
      </c>
      <c r="D117" s="25" t="s">
        <v>62</v>
      </c>
      <c r="E117" s="30">
        <v>262</v>
      </c>
      <c r="F117" s="30">
        <f t="shared" si="8"/>
        <v>56592</v>
      </c>
      <c r="G117" s="30">
        <v>75</v>
      </c>
      <c r="H117" s="31">
        <f t="shared" si="9"/>
        <v>16200</v>
      </c>
      <c r="I117" s="30">
        <f t="shared" ref="I117:I122" si="10">SUM(H117,F117)</f>
        <v>72792</v>
      </c>
      <c r="J117" s="28"/>
    </row>
    <row r="118" spans="1:10" ht="17.25" customHeight="1">
      <c r="A118" s="39"/>
      <c r="B118" s="50" t="s">
        <v>113</v>
      </c>
      <c r="C118" s="25">
        <v>216</v>
      </c>
      <c r="D118" s="25" t="s">
        <v>62</v>
      </c>
      <c r="E118" s="30">
        <v>22</v>
      </c>
      <c r="F118" s="30">
        <f t="shared" si="8"/>
        <v>4752</v>
      </c>
      <c r="G118" s="30">
        <v>25</v>
      </c>
      <c r="H118" s="31">
        <f t="shared" si="9"/>
        <v>5400</v>
      </c>
      <c r="I118" s="30">
        <f t="shared" si="10"/>
        <v>10152</v>
      </c>
      <c r="J118" s="28"/>
    </row>
    <row r="119" spans="1:10" ht="17.25" customHeight="1">
      <c r="A119" s="39"/>
      <c r="B119" s="50" t="s">
        <v>114</v>
      </c>
      <c r="C119" s="25">
        <v>295</v>
      </c>
      <c r="D119" s="25" t="s">
        <v>104</v>
      </c>
      <c r="E119" s="30">
        <v>25</v>
      </c>
      <c r="F119" s="30">
        <f t="shared" si="8"/>
        <v>7375</v>
      </c>
      <c r="G119" s="30">
        <v>41</v>
      </c>
      <c r="H119" s="31">
        <f t="shared" si="9"/>
        <v>12095</v>
      </c>
      <c r="I119" s="30">
        <f t="shared" si="10"/>
        <v>19470</v>
      </c>
      <c r="J119" s="28"/>
    </row>
    <row r="120" spans="1:10" ht="17.25" customHeight="1">
      <c r="A120" s="39"/>
      <c r="B120" s="50" t="s">
        <v>115</v>
      </c>
      <c r="C120" s="25">
        <v>484</v>
      </c>
      <c r="D120" s="25" t="s">
        <v>62</v>
      </c>
      <c r="E120" s="30">
        <v>35</v>
      </c>
      <c r="F120" s="30">
        <f t="shared" si="8"/>
        <v>16940</v>
      </c>
      <c r="G120" s="30">
        <v>30</v>
      </c>
      <c r="H120" s="31">
        <f t="shared" si="9"/>
        <v>14520</v>
      </c>
      <c r="I120" s="30">
        <f t="shared" si="10"/>
        <v>31460</v>
      </c>
      <c r="J120" s="28"/>
    </row>
    <row r="121" spans="1:10" ht="17.25" customHeight="1">
      <c r="A121" s="39"/>
      <c r="B121" s="50" t="s">
        <v>116</v>
      </c>
      <c r="C121" s="25">
        <v>295</v>
      </c>
      <c r="D121" s="25" t="s">
        <v>104</v>
      </c>
      <c r="E121" s="30">
        <v>12</v>
      </c>
      <c r="F121" s="30">
        <f t="shared" si="8"/>
        <v>3540</v>
      </c>
      <c r="G121" s="30">
        <v>7</v>
      </c>
      <c r="H121" s="31">
        <f t="shared" si="9"/>
        <v>2065</v>
      </c>
      <c r="I121" s="30">
        <f t="shared" si="10"/>
        <v>5605</v>
      </c>
      <c r="J121" s="28"/>
    </row>
    <row r="122" spans="1:10" ht="17.25" customHeight="1">
      <c r="A122" s="39"/>
      <c r="B122" s="34" t="s">
        <v>117</v>
      </c>
      <c r="C122" s="25"/>
      <c r="D122" s="25"/>
      <c r="E122" s="30"/>
      <c r="F122" s="35">
        <f>SUM(F116:F121)</f>
        <v>165579</v>
      </c>
      <c r="G122" s="35"/>
      <c r="H122" s="36">
        <f>SUM(H116:H121)</f>
        <v>70380</v>
      </c>
      <c r="I122" s="35">
        <f t="shared" si="10"/>
        <v>235959</v>
      </c>
      <c r="J122" s="28"/>
    </row>
    <row r="123" spans="1:10" ht="17.25" customHeight="1">
      <c r="A123" s="39"/>
      <c r="B123" s="23" t="s">
        <v>118</v>
      </c>
      <c r="C123" s="25"/>
      <c r="D123" s="25"/>
      <c r="E123" s="26"/>
      <c r="F123" s="26"/>
      <c r="G123" s="24"/>
      <c r="H123" s="27"/>
      <c r="I123" s="26"/>
      <c r="J123" s="28"/>
    </row>
    <row r="124" spans="1:10" ht="17.25" customHeight="1">
      <c r="A124" s="39"/>
      <c r="B124" s="50" t="s">
        <v>119</v>
      </c>
      <c r="C124" s="32">
        <v>630</v>
      </c>
      <c r="D124" s="32" t="s">
        <v>62</v>
      </c>
      <c r="E124" s="30">
        <v>76</v>
      </c>
      <c r="F124" s="30">
        <f>E124*C124</f>
        <v>47880</v>
      </c>
      <c r="G124" s="30">
        <v>82</v>
      </c>
      <c r="H124" s="31">
        <f>G124*C124</f>
        <v>51660</v>
      </c>
      <c r="I124" s="30">
        <f>SUM(F124,H124)</f>
        <v>99540</v>
      </c>
      <c r="J124" s="28"/>
    </row>
    <row r="125" spans="1:10" ht="17.25" customHeight="1">
      <c r="A125" s="39"/>
      <c r="B125" s="50" t="s">
        <v>120</v>
      </c>
      <c r="C125" s="32">
        <v>104</v>
      </c>
      <c r="D125" s="32" t="s">
        <v>62</v>
      </c>
      <c r="E125" s="30">
        <v>76</v>
      </c>
      <c r="F125" s="30">
        <f>E125*C125</f>
        <v>7904</v>
      </c>
      <c r="G125" s="30">
        <v>61</v>
      </c>
      <c r="H125" s="31">
        <f>G125*C125</f>
        <v>6344</v>
      </c>
      <c r="I125" s="30">
        <f>SUM(F125,H125)</f>
        <v>14248</v>
      </c>
      <c r="J125" s="57"/>
    </row>
    <row r="126" spans="1:10" ht="17.25" customHeight="1">
      <c r="A126" s="39"/>
      <c r="B126" s="58" t="s">
        <v>121</v>
      </c>
      <c r="C126" s="25"/>
      <c r="D126" s="25"/>
      <c r="E126" s="30"/>
      <c r="F126" s="35">
        <f>SUM(F124:F125)</f>
        <v>55784</v>
      </c>
      <c r="G126" s="35"/>
      <c r="H126" s="36">
        <f>SUM(H124:H125)</f>
        <v>58004</v>
      </c>
      <c r="I126" s="35">
        <f>SUM(I124:I125)</f>
        <v>113788</v>
      </c>
      <c r="J126" s="57"/>
    </row>
    <row r="127" spans="1:10" ht="9" customHeight="1">
      <c r="A127" s="93"/>
      <c r="B127" s="94"/>
      <c r="C127" s="95"/>
      <c r="D127" s="96"/>
      <c r="E127" s="97"/>
      <c r="F127" s="98"/>
      <c r="G127" s="98"/>
      <c r="H127" s="99"/>
      <c r="I127" s="98"/>
      <c r="J127" s="5"/>
    </row>
    <row r="128" spans="1:10" ht="17.25" customHeight="1">
      <c r="A128" s="59"/>
      <c r="B128" s="357" t="s">
        <v>377</v>
      </c>
      <c r="C128" s="47"/>
      <c r="D128" s="370" t="s">
        <v>377</v>
      </c>
      <c r="E128" s="370"/>
      <c r="F128" s="370"/>
      <c r="G128" s="47"/>
      <c r="H128" s="371" t="s">
        <v>377</v>
      </c>
      <c r="I128" s="371"/>
      <c r="J128" s="5"/>
    </row>
    <row r="129" spans="1:10" ht="17.25" customHeight="1">
      <c r="A129" s="1"/>
      <c r="B129" s="358" t="s">
        <v>36</v>
      </c>
      <c r="C129" s="1"/>
      <c r="D129" s="372" t="s">
        <v>37</v>
      </c>
      <c r="E129" s="372"/>
      <c r="F129" s="372"/>
      <c r="G129" s="1"/>
      <c r="H129" s="372" t="s">
        <v>38</v>
      </c>
      <c r="I129" s="372"/>
      <c r="J129" s="5"/>
    </row>
    <row r="130" spans="1:10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2" t="s">
        <v>0</v>
      </c>
    </row>
    <row r="131" spans="1:10" ht="17.25" customHeight="1">
      <c r="A131" s="375" t="s">
        <v>1</v>
      </c>
      <c r="B131" s="375"/>
      <c r="C131" s="375"/>
      <c r="D131" s="375"/>
      <c r="E131" s="375"/>
      <c r="F131" s="375"/>
      <c r="G131" s="375"/>
      <c r="H131" s="375"/>
      <c r="I131" s="375"/>
      <c r="J131" s="375"/>
    </row>
    <row r="132" spans="1:10" ht="20.25" customHeight="1">
      <c r="A132" s="6" t="s">
        <v>378</v>
      </c>
      <c r="B132" s="6"/>
      <c r="C132" s="6"/>
      <c r="D132" s="6"/>
      <c r="E132" s="6"/>
      <c r="F132" s="6"/>
      <c r="G132" s="7"/>
      <c r="H132" s="8"/>
      <c r="I132" s="9"/>
      <c r="J132" s="60" t="s">
        <v>122</v>
      </c>
    </row>
    <row r="133" spans="1:10" ht="18.75" customHeight="1">
      <c r="A133" s="6" t="s">
        <v>379</v>
      </c>
      <c r="B133" s="212"/>
      <c r="C133" s="211"/>
      <c r="D133" s="211"/>
      <c r="E133" s="211"/>
      <c r="F133" s="211"/>
      <c r="G133" s="11"/>
      <c r="H133" s="11"/>
      <c r="I133" s="12"/>
      <c r="J133" s="61"/>
    </row>
    <row r="134" spans="1:10" ht="21.75" customHeight="1" thickBot="1">
      <c r="A134" s="373" t="s">
        <v>376</v>
      </c>
      <c r="B134" s="373"/>
      <c r="C134" s="373"/>
      <c r="D134" s="373"/>
      <c r="E134" s="373"/>
      <c r="F134" s="373"/>
      <c r="G134" s="14" t="s">
        <v>364</v>
      </c>
      <c r="H134" s="15"/>
      <c r="I134" s="353" t="s">
        <v>365</v>
      </c>
      <c r="J134" s="62"/>
    </row>
    <row r="135" spans="1:10" s="5" customFormat="1" ht="18.75" customHeight="1" thickTop="1">
      <c r="A135" s="368" t="s">
        <v>3</v>
      </c>
      <c r="B135" s="368" t="s">
        <v>4</v>
      </c>
      <c r="C135" s="368" t="s">
        <v>5</v>
      </c>
      <c r="D135" s="368" t="s">
        <v>6</v>
      </c>
      <c r="E135" s="367" t="s">
        <v>7</v>
      </c>
      <c r="F135" s="367"/>
      <c r="G135" s="367" t="s">
        <v>8</v>
      </c>
      <c r="H135" s="367"/>
      <c r="I135" s="368" t="s">
        <v>9</v>
      </c>
      <c r="J135" s="368" t="s">
        <v>10</v>
      </c>
    </row>
    <row r="136" spans="1:10" s="5" customFormat="1" ht="16.5" customHeight="1">
      <c r="A136" s="374"/>
      <c r="B136" s="374"/>
      <c r="C136" s="374"/>
      <c r="D136" s="374"/>
      <c r="E136" s="21" t="s">
        <v>11</v>
      </c>
      <c r="F136" s="21" t="s">
        <v>12</v>
      </c>
      <c r="G136" s="21" t="s">
        <v>11</v>
      </c>
      <c r="H136" s="21" t="s">
        <v>12</v>
      </c>
      <c r="I136" s="374"/>
      <c r="J136" s="374"/>
    </row>
    <row r="137" spans="1:10" s="20" customFormat="1" ht="17.25" customHeight="1">
      <c r="A137" s="48"/>
      <c r="B137" s="23" t="s">
        <v>123</v>
      </c>
      <c r="C137" s="25"/>
      <c r="D137" s="25"/>
      <c r="E137" s="26"/>
      <c r="F137" s="26"/>
      <c r="G137" s="24"/>
      <c r="H137" s="26"/>
      <c r="I137" s="26"/>
      <c r="J137" s="28"/>
    </row>
    <row r="138" spans="1:10" ht="17.25" customHeight="1">
      <c r="A138" s="48"/>
      <c r="B138" s="50" t="s">
        <v>124</v>
      </c>
      <c r="C138" s="32">
        <v>160</v>
      </c>
      <c r="D138" s="25" t="s">
        <v>62</v>
      </c>
      <c r="E138" s="30">
        <v>93</v>
      </c>
      <c r="F138" s="30">
        <f>E138*C138</f>
        <v>14880</v>
      </c>
      <c r="G138" s="30">
        <v>60</v>
      </c>
      <c r="H138" s="31">
        <f>G138*C138</f>
        <v>9600</v>
      </c>
      <c r="I138" s="30">
        <f>SUM(F138,H138)</f>
        <v>24480</v>
      </c>
      <c r="J138" s="28" t="s">
        <v>19</v>
      </c>
    </row>
    <row r="139" spans="1:10" s="29" customFormat="1" ht="17.25" customHeight="1">
      <c r="A139" s="48"/>
      <c r="B139" s="50" t="s">
        <v>125</v>
      </c>
      <c r="C139" s="25">
        <v>40</v>
      </c>
      <c r="D139" s="25" t="s">
        <v>62</v>
      </c>
      <c r="E139" s="30">
        <v>195</v>
      </c>
      <c r="F139" s="30">
        <f>E139*C139</f>
        <v>7800</v>
      </c>
      <c r="G139" s="30">
        <v>89</v>
      </c>
      <c r="H139" s="31">
        <f>G139*C139</f>
        <v>3560</v>
      </c>
      <c r="I139" s="30">
        <f>SUM(F139,H139)</f>
        <v>11360</v>
      </c>
      <c r="J139" s="28"/>
    </row>
    <row r="140" spans="1:10" s="29" customFormat="1" ht="17.25" customHeight="1">
      <c r="A140" s="48"/>
      <c r="B140" s="50" t="s">
        <v>126</v>
      </c>
      <c r="C140" s="32">
        <v>64</v>
      </c>
      <c r="D140" s="25" t="s">
        <v>62</v>
      </c>
      <c r="E140" s="30">
        <v>588</v>
      </c>
      <c r="F140" s="30">
        <f>E140*C140</f>
        <v>37632</v>
      </c>
      <c r="G140" s="30">
        <v>118</v>
      </c>
      <c r="H140" s="31">
        <f>G140*C140</f>
        <v>7552</v>
      </c>
      <c r="I140" s="30">
        <f>SUM(F140,H140)</f>
        <v>45184</v>
      </c>
      <c r="J140" s="28"/>
    </row>
    <row r="141" spans="1:10" s="29" customFormat="1" ht="17.25" customHeight="1">
      <c r="A141" s="48"/>
      <c r="B141" s="50" t="s">
        <v>127</v>
      </c>
      <c r="C141" s="25">
        <v>129</v>
      </c>
      <c r="D141" s="25" t="s">
        <v>104</v>
      </c>
      <c r="E141" s="30">
        <v>70</v>
      </c>
      <c r="F141" s="30">
        <f>E141*C141</f>
        <v>9030</v>
      </c>
      <c r="G141" s="30">
        <v>35</v>
      </c>
      <c r="H141" s="31">
        <f>G141*C141</f>
        <v>4515</v>
      </c>
      <c r="I141" s="30">
        <f>SUM(F141,H141)</f>
        <v>13545</v>
      </c>
      <c r="J141" s="28"/>
    </row>
    <row r="142" spans="1:10" s="29" customFormat="1" ht="16.5" customHeight="1">
      <c r="A142" s="48"/>
      <c r="B142" s="34" t="s">
        <v>128</v>
      </c>
      <c r="C142" s="25"/>
      <c r="D142" s="25"/>
      <c r="E142" s="30"/>
      <c r="F142" s="35">
        <f>SUM(F138:F141)</f>
        <v>69342</v>
      </c>
      <c r="G142" s="35"/>
      <c r="H142" s="36">
        <f>SUM(H138:H141)</f>
        <v>25227</v>
      </c>
      <c r="I142" s="35">
        <f>SUM(F142,H142)</f>
        <v>94569</v>
      </c>
      <c r="J142" s="28"/>
    </row>
    <row r="143" spans="1:10" ht="15" customHeight="1">
      <c r="A143" s="48"/>
      <c r="B143" s="23" t="s">
        <v>129</v>
      </c>
      <c r="C143" s="25"/>
      <c r="D143" s="25"/>
      <c r="E143" s="32"/>
      <c r="F143" s="32"/>
      <c r="G143" s="32"/>
      <c r="H143" s="32"/>
      <c r="I143" s="32"/>
      <c r="J143" s="28"/>
    </row>
    <row r="144" spans="1:10" ht="17.25" customHeight="1">
      <c r="A144" s="48"/>
      <c r="B144" s="50" t="s">
        <v>130</v>
      </c>
      <c r="C144" s="25">
        <v>112</v>
      </c>
      <c r="D144" s="25" t="s">
        <v>104</v>
      </c>
      <c r="E144" s="51">
        <v>70</v>
      </c>
      <c r="F144" s="51">
        <f>E144*C144</f>
        <v>7840</v>
      </c>
      <c r="G144" s="51">
        <v>50</v>
      </c>
      <c r="H144" s="51">
        <f>G144*C144</f>
        <v>5600</v>
      </c>
      <c r="I144" s="51">
        <f>SUM(H144,F144)</f>
        <v>13440</v>
      </c>
      <c r="J144" s="28"/>
    </row>
    <row r="145" spans="1:10" ht="17.25" customHeight="1">
      <c r="A145" s="48"/>
      <c r="B145" s="50" t="s">
        <v>131</v>
      </c>
      <c r="C145" s="25">
        <v>112</v>
      </c>
      <c r="D145" s="25" t="s">
        <v>104</v>
      </c>
      <c r="E145" s="51">
        <v>10</v>
      </c>
      <c r="F145" s="51">
        <f>E145*C145</f>
        <v>1120</v>
      </c>
      <c r="G145" s="51">
        <v>5</v>
      </c>
      <c r="H145" s="51">
        <f>G145*C145</f>
        <v>560</v>
      </c>
      <c r="I145" s="51">
        <f>SUM(H145,F145)</f>
        <v>1680</v>
      </c>
      <c r="J145" s="28"/>
    </row>
    <row r="146" spans="1:10" ht="15.75" customHeight="1">
      <c r="A146" s="48"/>
      <c r="B146" s="34" t="s">
        <v>132</v>
      </c>
      <c r="C146" s="25"/>
      <c r="D146" s="25"/>
      <c r="E146" s="51"/>
      <c r="F146" s="54">
        <f>SUM(F144:F145)</f>
        <v>8960</v>
      </c>
      <c r="G146" s="54"/>
      <c r="H146" s="54">
        <f>SUM(H144:H145)</f>
        <v>6160</v>
      </c>
      <c r="I146" s="54">
        <f>SUM(I144:I145)</f>
        <v>15120</v>
      </c>
      <c r="J146" s="28"/>
    </row>
    <row r="147" spans="1:10" ht="17.25" customHeight="1">
      <c r="A147" s="48"/>
      <c r="B147" s="23" t="s">
        <v>133</v>
      </c>
      <c r="C147" s="25"/>
      <c r="D147" s="25"/>
      <c r="E147" s="51"/>
      <c r="F147" s="51"/>
      <c r="G147" s="51"/>
      <c r="H147" s="52"/>
      <c r="I147" s="51"/>
      <c r="J147" s="28"/>
    </row>
    <row r="148" spans="1:10" ht="17.25" customHeight="1">
      <c r="A148" s="48"/>
      <c r="B148" s="50" t="s">
        <v>134</v>
      </c>
      <c r="C148" s="25">
        <v>320</v>
      </c>
      <c r="D148" s="25" t="s">
        <v>62</v>
      </c>
      <c r="E148" s="51">
        <v>58</v>
      </c>
      <c r="F148" s="51">
        <f>E148*C148</f>
        <v>18560</v>
      </c>
      <c r="G148" s="51">
        <v>82</v>
      </c>
      <c r="H148" s="52">
        <f>G148*C148</f>
        <v>26240</v>
      </c>
      <c r="I148" s="51">
        <f>SUM(H148,F148)</f>
        <v>44800</v>
      </c>
      <c r="J148" s="28"/>
    </row>
    <row r="149" spans="1:10" ht="17.25" customHeight="1">
      <c r="A149" s="48"/>
      <c r="B149" s="50" t="s">
        <v>135</v>
      </c>
      <c r="C149" s="25">
        <v>40</v>
      </c>
      <c r="D149" s="25" t="s">
        <v>62</v>
      </c>
      <c r="E149" s="51">
        <v>58</v>
      </c>
      <c r="F149" s="51">
        <f>E149*C149</f>
        <v>2320</v>
      </c>
      <c r="G149" s="51">
        <v>100</v>
      </c>
      <c r="H149" s="52">
        <f>G149*C149</f>
        <v>4000</v>
      </c>
      <c r="I149" s="51">
        <f>SUM(H149,F149)</f>
        <v>6320</v>
      </c>
      <c r="J149" s="28"/>
    </row>
    <row r="150" spans="1:10" ht="17.25" customHeight="1">
      <c r="A150" s="48"/>
      <c r="B150" s="50" t="s">
        <v>136</v>
      </c>
      <c r="C150" s="25">
        <v>413</v>
      </c>
      <c r="D150" s="25" t="s">
        <v>62</v>
      </c>
      <c r="E150" s="51">
        <v>63</v>
      </c>
      <c r="F150" s="51">
        <f>E150*C150</f>
        <v>26019</v>
      </c>
      <c r="G150" s="51">
        <v>100</v>
      </c>
      <c r="H150" s="52">
        <f>G150*C150</f>
        <v>41300</v>
      </c>
      <c r="I150" s="51">
        <f>SUM(H150,F150)</f>
        <v>67319</v>
      </c>
      <c r="J150" s="28"/>
    </row>
    <row r="151" spans="1:10" ht="15.75" customHeight="1">
      <c r="A151" s="48"/>
      <c r="B151" s="34" t="s">
        <v>137</v>
      </c>
      <c r="C151" s="25"/>
      <c r="D151" s="25"/>
      <c r="E151" s="51"/>
      <c r="F151" s="54">
        <f>SUM(F148:F150)</f>
        <v>46899</v>
      </c>
      <c r="G151" s="54"/>
      <c r="H151" s="100">
        <f>SUM(H148:H150)</f>
        <v>71540</v>
      </c>
      <c r="I151" s="54">
        <f>SUM(I148:I150)</f>
        <v>118439</v>
      </c>
      <c r="J151" s="28"/>
    </row>
    <row r="152" spans="1:10" ht="17.25" customHeight="1">
      <c r="A152" s="48"/>
      <c r="B152" s="23" t="s">
        <v>138</v>
      </c>
      <c r="C152" s="25"/>
      <c r="D152" s="25"/>
      <c r="E152" s="51"/>
      <c r="F152" s="51"/>
      <c r="G152" s="51"/>
      <c r="H152" s="52"/>
      <c r="I152" s="51"/>
      <c r="J152" s="28"/>
    </row>
    <row r="153" spans="1:10" ht="17.25" customHeight="1">
      <c r="A153" s="48"/>
      <c r="B153" s="50" t="s">
        <v>139</v>
      </c>
      <c r="C153" s="25">
        <v>4</v>
      </c>
      <c r="D153" s="25" t="s">
        <v>93</v>
      </c>
      <c r="E153" s="51">
        <v>4370</v>
      </c>
      <c r="F153" s="51">
        <f t="shared" ref="F153:F158" si="11">E153*C153</f>
        <v>17480</v>
      </c>
      <c r="G153" s="51" t="s">
        <v>91</v>
      </c>
      <c r="H153" s="52"/>
      <c r="I153" s="51">
        <f t="shared" ref="I153:I159" si="12">SUM(F153,H153)</f>
        <v>17480</v>
      </c>
      <c r="J153" s="28"/>
    </row>
    <row r="154" spans="1:10" ht="17.25" customHeight="1">
      <c r="A154" s="48"/>
      <c r="B154" s="50" t="s">
        <v>140</v>
      </c>
      <c r="C154" s="25">
        <v>2</v>
      </c>
      <c r="D154" s="25" t="s">
        <v>93</v>
      </c>
      <c r="E154" s="51">
        <v>4370</v>
      </c>
      <c r="F154" s="51">
        <f t="shared" si="11"/>
        <v>8740</v>
      </c>
      <c r="G154" s="51" t="s">
        <v>91</v>
      </c>
      <c r="H154" s="52"/>
      <c r="I154" s="51">
        <f t="shared" si="12"/>
        <v>8740</v>
      </c>
      <c r="J154" s="28"/>
    </row>
    <row r="155" spans="1:10" ht="17.25" customHeight="1">
      <c r="A155" s="55"/>
      <c r="B155" s="50" t="s">
        <v>141</v>
      </c>
      <c r="C155" s="25">
        <v>10</v>
      </c>
      <c r="D155" s="25" t="s">
        <v>93</v>
      </c>
      <c r="E155" s="51">
        <v>6500</v>
      </c>
      <c r="F155" s="51">
        <f t="shared" si="11"/>
        <v>65000</v>
      </c>
      <c r="G155" s="51">
        <v>700</v>
      </c>
      <c r="H155" s="52">
        <f>G155*C155</f>
        <v>7000</v>
      </c>
      <c r="I155" s="51">
        <f t="shared" si="12"/>
        <v>72000</v>
      </c>
      <c r="J155" s="28"/>
    </row>
    <row r="156" spans="1:10" ht="17.25" customHeight="1">
      <c r="A156" s="48"/>
      <c r="B156" s="50" t="s">
        <v>142</v>
      </c>
      <c r="C156" s="25">
        <v>2</v>
      </c>
      <c r="D156" s="25" t="s">
        <v>93</v>
      </c>
      <c r="E156" s="51">
        <v>1360</v>
      </c>
      <c r="F156" s="51">
        <f t="shared" si="11"/>
        <v>2720</v>
      </c>
      <c r="G156" s="51">
        <v>300</v>
      </c>
      <c r="H156" s="52">
        <f>G156*C156</f>
        <v>600</v>
      </c>
      <c r="I156" s="51">
        <f t="shared" si="12"/>
        <v>3320</v>
      </c>
      <c r="J156" s="28"/>
    </row>
    <row r="157" spans="1:10" ht="17.25" customHeight="1">
      <c r="A157" s="48"/>
      <c r="B157" s="50" t="s">
        <v>143</v>
      </c>
      <c r="C157" s="32">
        <v>8</v>
      </c>
      <c r="D157" s="25" t="s">
        <v>93</v>
      </c>
      <c r="E157" s="51">
        <v>2800</v>
      </c>
      <c r="F157" s="51">
        <f t="shared" si="11"/>
        <v>22400</v>
      </c>
      <c r="G157" s="51">
        <v>400</v>
      </c>
      <c r="H157" s="52">
        <f>G157*C157</f>
        <v>3200</v>
      </c>
      <c r="I157" s="51">
        <f t="shared" si="12"/>
        <v>25600</v>
      </c>
      <c r="J157" s="28"/>
    </row>
    <row r="158" spans="1:10" ht="17.25" customHeight="1">
      <c r="A158" s="48"/>
      <c r="B158" s="50" t="s">
        <v>144</v>
      </c>
      <c r="C158" s="32">
        <v>8</v>
      </c>
      <c r="D158" s="25" t="s">
        <v>93</v>
      </c>
      <c r="E158" s="51">
        <v>2800</v>
      </c>
      <c r="F158" s="51">
        <f t="shared" si="11"/>
        <v>22400</v>
      </c>
      <c r="G158" s="51">
        <v>400</v>
      </c>
      <c r="H158" s="52">
        <f>G158*C158</f>
        <v>3200</v>
      </c>
      <c r="I158" s="51">
        <f t="shared" si="12"/>
        <v>25600</v>
      </c>
      <c r="J158" s="28"/>
    </row>
    <row r="159" spans="1:10" ht="17.25" customHeight="1">
      <c r="A159" s="48"/>
      <c r="B159" s="58" t="s">
        <v>145</v>
      </c>
      <c r="C159" s="25"/>
      <c r="D159" s="25"/>
      <c r="E159" s="51"/>
      <c r="F159" s="54">
        <f>SUM(F153:F158)</f>
        <v>138740</v>
      </c>
      <c r="G159" s="54"/>
      <c r="H159" s="100">
        <f>SUM(H155:H158)</f>
        <v>14000</v>
      </c>
      <c r="I159" s="54">
        <f t="shared" si="12"/>
        <v>152740</v>
      </c>
      <c r="J159" s="57"/>
    </row>
    <row r="160" spans="1:10" ht="17.25" customHeight="1">
      <c r="A160" s="101"/>
      <c r="B160" s="94"/>
      <c r="C160" s="95"/>
      <c r="D160" s="96"/>
      <c r="E160" s="102"/>
      <c r="F160" s="103"/>
      <c r="G160" s="103"/>
      <c r="H160" s="104"/>
      <c r="I160" s="103"/>
      <c r="J160" s="5"/>
    </row>
    <row r="161" spans="1:10" ht="17.25" customHeight="1">
      <c r="A161" s="59"/>
      <c r="B161" s="357" t="s">
        <v>377</v>
      </c>
      <c r="C161" s="47"/>
      <c r="D161" s="370" t="s">
        <v>377</v>
      </c>
      <c r="E161" s="370"/>
      <c r="F161" s="370"/>
      <c r="G161" s="47"/>
      <c r="H161" s="371" t="s">
        <v>377</v>
      </c>
      <c r="I161" s="371"/>
      <c r="J161" s="5"/>
    </row>
    <row r="162" spans="1:10" ht="17.25" customHeight="1">
      <c r="A162" s="1"/>
      <c r="B162" s="358" t="s">
        <v>36</v>
      </c>
      <c r="C162" s="1"/>
      <c r="D162" s="372" t="s">
        <v>37</v>
      </c>
      <c r="E162" s="372"/>
      <c r="F162" s="372"/>
      <c r="G162" s="1"/>
      <c r="H162" s="372" t="s">
        <v>38</v>
      </c>
      <c r="I162" s="372"/>
    </row>
    <row r="163" spans="1:10" ht="17.25" customHeight="1">
      <c r="A163" s="1"/>
      <c r="B163" s="46"/>
      <c r="C163" s="1"/>
      <c r="D163" s="46"/>
      <c r="E163" s="46"/>
      <c r="F163" s="46"/>
      <c r="G163" s="1"/>
      <c r="H163" s="46"/>
      <c r="I163" s="46"/>
      <c r="J163" s="2" t="s">
        <v>0</v>
      </c>
    </row>
    <row r="164" spans="1:10" ht="17.25" customHeight="1">
      <c r="A164" s="375" t="s">
        <v>1</v>
      </c>
      <c r="B164" s="375"/>
      <c r="C164" s="375"/>
      <c r="D164" s="375"/>
      <c r="E164" s="375"/>
      <c r="F164" s="375"/>
      <c r="G164" s="375"/>
      <c r="H164" s="375"/>
      <c r="I164" s="375"/>
      <c r="J164" s="375"/>
    </row>
    <row r="165" spans="1:10" ht="21" customHeight="1">
      <c r="A165" s="6" t="s">
        <v>378</v>
      </c>
      <c r="B165" s="6"/>
      <c r="C165" s="6"/>
      <c r="D165" s="6"/>
      <c r="E165" s="6"/>
      <c r="F165" s="6"/>
      <c r="G165" s="7"/>
      <c r="H165" s="8"/>
      <c r="I165" s="9"/>
      <c r="J165" s="10" t="s">
        <v>146</v>
      </c>
    </row>
    <row r="166" spans="1:10" ht="22.5" customHeight="1">
      <c r="A166" s="6" t="s">
        <v>379</v>
      </c>
      <c r="B166" s="212"/>
      <c r="C166" s="211"/>
      <c r="D166" s="211"/>
      <c r="E166" s="211"/>
      <c r="F166" s="211"/>
      <c r="G166" s="11"/>
      <c r="H166" s="11"/>
      <c r="I166" s="12"/>
      <c r="J166" s="13"/>
    </row>
    <row r="167" spans="1:10" ht="21" customHeight="1" thickBot="1">
      <c r="A167" s="373" t="s">
        <v>376</v>
      </c>
      <c r="B167" s="373"/>
      <c r="C167" s="373"/>
      <c r="D167" s="373"/>
      <c r="E167" s="373"/>
      <c r="F167" s="373"/>
      <c r="G167" s="14" t="s">
        <v>364</v>
      </c>
      <c r="H167" s="15"/>
      <c r="I167" s="353" t="s">
        <v>365</v>
      </c>
      <c r="J167" s="16"/>
    </row>
    <row r="168" spans="1:10" s="5" customFormat="1" ht="19.5" customHeight="1" thickTop="1">
      <c r="A168" s="368" t="s">
        <v>3</v>
      </c>
      <c r="B168" s="368" t="s">
        <v>4</v>
      </c>
      <c r="C168" s="368" t="s">
        <v>5</v>
      </c>
      <c r="D168" s="368" t="s">
        <v>6</v>
      </c>
      <c r="E168" s="377" t="s">
        <v>7</v>
      </c>
      <c r="F168" s="378"/>
      <c r="G168" s="377" t="s">
        <v>8</v>
      </c>
      <c r="H168" s="378"/>
      <c r="I168" s="368" t="s">
        <v>9</v>
      </c>
      <c r="J168" s="368" t="s">
        <v>10</v>
      </c>
    </row>
    <row r="169" spans="1:10" s="5" customFormat="1">
      <c r="A169" s="376"/>
      <c r="B169" s="376"/>
      <c r="C169" s="376"/>
      <c r="D169" s="376"/>
      <c r="E169" s="21" t="s">
        <v>11</v>
      </c>
      <c r="F169" s="21" t="s">
        <v>12</v>
      </c>
      <c r="G169" s="21" t="s">
        <v>11</v>
      </c>
      <c r="H169" s="21" t="s">
        <v>12</v>
      </c>
      <c r="I169" s="376"/>
      <c r="J169" s="376"/>
    </row>
    <row r="170" spans="1:10" s="20" customFormat="1" ht="18" customHeight="1">
      <c r="A170" s="48"/>
      <c r="B170" s="23" t="s">
        <v>147</v>
      </c>
      <c r="C170" s="25"/>
      <c r="D170" s="25"/>
      <c r="E170" s="26"/>
      <c r="F170" s="26"/>
      <c r="G170" s="24"/>
      <c r="H170" s="26"/>
      <c r="I170" s="26"/>
      <c r="J170" s="28"/>
    </row>
    <row r="171" spans="1:10" s="20" customFormat="1" ht="18" customHeight="1">
      <c r="A171" s="48"/>
      <c r="B171" s="50" t="s">
        <v>148</v>
      </c>
      <c r="C171" s="32">
        <v>12</v>
      </c>
      <c r="D171" s="25" t="s">
        <v>62</v>
      </c>
      <c r="E171" s="51">
        <v>93</v>
      </c>
      <c r="F171" s="51">
        <f t="shared" ref="F171:F176" si="13">E171*C171</f>
        <v>1116</v>
      </c>
      <c r="G171" s="51">
        <v>82</v>
      </c>
      <c r="H171" s="52">
        <f t="shared" ref="H171:H176" si="14">G171*C171</f>
        <v>984</v>
      </c>
      <c r="I171" s="51">
        <f>SUM(F171,H171)</f>
        <v>2100</v>
      </c>
      <c r="J171" s="28"/>
    </row>
    <row r="172" spans="1:10" s="29" customFormat="1" ht="18" customHeight="1">
      <c r="A172" s="48"/>
      <c r="B172" s="50" t="s">
        <v>149</v>
      </c>
      <c r="C172" s="25">
        <v>54</v>
      </c>
      <c r="D172" s="25" t="s">
        <v>104</v>
      </c>
      <c r="E172" s="51">
        <v>93</v>
      </c>
      <c r="F172" s="51">
        <f t="shared" si="13"/>
        <v>5022</v>
      </c>
      <c r="G172" s="51">
        <v>82</v>
      </c>
      <c r="H172" s="52">
        <f t="shared" si="14"/>
        <v>4428</v>
      </c>
      <c r="I172" s="51">
        <f t="shared" ref="I172:I177" si="15">SUM(F172,H172)</f>
        <v>9450</v>
      </c>
      <c r="J172" s="28"/>
    </row>
    <row r="173" spans="1:10" s="29" customFormat="1" ht="18" customHeight="1">
      <c r="A173" s="48"/>
      <c r="B173" s="50" t="s">
        <v>150</v>
      </c>
      <c r="C173" s="25">
        <v>60</v>
      </c>
      <c r="D173" s="25" t="s">
        <v>104</v>
      </c>
      <c r="E173" s="51">
        <v>200</v>
      </c>
      <c r="F173" s="51">
        <f t="shared" si="13"/>
        <v>12000</v>
      </c>
      <c r="G173" s="51">
        <v>50</v>
      </c>
      <c r="H173" s="52">
        <f t="shared" si="14"/>
        <v>3000</v>
      </c>
      <c r="I173" s="51">
        <f t="shared" si="15"/>
        <v>15000</v>
      </c>
      <c r="J173" s="28"/>
    </row>
    <row r="174" spans="1:10" ht="18" customHeight="1">
      <c r="A174" s="48"/>
      <c r="B174" s="50" t="s">
        <v>151</v>
      </c>
      <c r="C174" s="32">
        <v>18</v>
      </c>
      <c r="D174" s="25" t="s">
        <v>104</v>
      </c>
      <c r="E174" s="51">
        <v>250</v>
      </c>
      <c r="F174" s="51">
        <f t="shared" si="13"/>
        <v>4500</v>
      </c>
      <c r="G174" s="51">
        <v>158</v>
      </c>
      <c r="H174" s="52">
        <f t="shared" si="14"/>
        <v>2844</v>
      </c>
      <c r="I174" s="51">
        <f t="shared" si="15"/>
        <v>7344</v>
      </c>
      <c r="J174" s="28"/>
    </row>
    <row r="175" spans="1:10" ht="18" customHeight="1">
      <c r="A175" s="48"/>
      <c r="B175" s="50" t="s">
        <v>152</v>
      </c>
      <c r="C175" s="32">
        <v>20</v>
      </c>
      <c r="D175" s="25" t="s">
        <v>104</v>
      </c>
      <c r="E175" s="51">
        <v>157</v>
      </c>
      <c r="F175" s="51">
        <f t="shared" si="13"/>
        <v>3140</v>
      </c>
      <c r="G175" s="51">
        <v>161</v>
      </c>
      <c r="H175" s="52">
        <f t="shared" si="14"/>
        <v>3220</v>
      </c>
      <c r="I175" s="51">
        <f t="shared" si="15"/>
        <v>6360</v>
      </c>
      <c r="J175" s="28"/>
    </row>
    <row r="176" spans="1:10" ht="18" customHeight="1">
      <c r="A176" s="48"/>
      <c r="B176" s="50" t="s">
        <v>153</v>
      </c>
      <c r="C176" s="25">
        <v>92</v>
      </c>
      <c r="D176" s="25" t="s">
        <v>104</v>
      </c>
      <c r="E176" s="51">
        <v>125</v>
      </c>
      <c r="F176" s="51">
        <f t="shared" si="13"/>
        <v>11500</v>
      </c>
      <c r="G176" s="51">
        <v>161</v>
      </c>
      <c r="H176" s="52">
        <f t="shared" si="14"/>
        <v>14812</v>
      </c>
      <c r="I176" s="51">
        <f t="shared" si="15"/>
        <v>26312</v>
      </c>
      <c r="J176" s="28"/>
    </row>
    <row r="177" spans="1:10" ht="18" customHeight="1">
      <c r="A177" s="48"/>
      <c r="B177" s="34" t="s">
        <v>154</v>
      </c>
      <c r="C177" s="25"/>
      <c r="D177" s="25"/>
      <c r="E177" s="51"/>
      <c r="F177" s="54">
        <f>SUM(F171:F176)</f>
        <v>37278</v>
      </c>
      <c r="G177" s="54"/>
      <c r="H177" s="100">
        <f>SUM(H171:H176)</f>
        <v>29288</v>
      </c>
      <c r="I177" s="54">
        <f t="shared" si="15"/>
        <v>66566</v>
      </c>
      <c r="J177" s="28"/>
    </row>
    <row r="178" spans="1:10" ht="18" customHeight="1">
      <c r="A178" s="48"/>
      <c r="B178" s="23" t="s">
        <v>155</v>
      </c>
      <c r="C178" s="25" t="s">
        <v>23</v>
      </c>
      <c r="D178" s="25" t="s">
        <v>23</v>
      </c>
      <c r="E178" s="25" t="s">
        <v>23</v>
      </c>
      <c r="F178" s="25" t="s">
        <v>23</v>
      </c>
      <c r="G178" s="25" t="s">
        <v>23</v>
      </c>
      <c r="H178" s="25" t="s">
        <v>23</v>
      </c>
      <c r="I178" s="33" t="s">
        <v>23</v>
      </c>
      <c r="J178" s="28"/>
    </row>
    <row r="179" spans="1:10" ht="18" customHeight="1">
      <c r="A179" s="48"/>
      <c r="B179" s="34" t="s">
        <v>156</v>
      </c>
      <c r="C179" s="25" t="s">
        <v>23</v>
      </c>
      <c r="D179" s="25" t="s">
        <v>23</v>
      </c>
      <c r="E179" s="25" t="s">
        <v>23</v>
      </c>
      <c r="F179" s="25" t="s">
        <v>23</v>
      </c>
      <c r="G179" s="25" t="s">
        <v>23</v>
      </c>
      <c r="H179" s="25" t="s">
        <v>23</v>
      </c>
      <c r="I179" s="33" t="s">
        <v>23</v>
      </c>
      <c r="J179" s="28"/>
    </row>
    <row r="180" spans="1:10" ht="18" customHeight="1">
      <c r="A180" s="48"/>
      <c r="B180" s="23" t="s">
        <v>157</v>
      </c>
      <c r="C180" s="25"/>
      <c r="D180" s="25"/>
      <c r="E180" s="51"/>
      <c r="F180" s="51"/>
      <c r="G180" s="51"/>
      <c r="H180" s="51"/>
      <c r="I180" s="51"/>
      <c r="J180" s="28"/>
    </row>
    <row r="181" spans="1:10" ht="18" customHeight="1">
      <c r="A181" s="48"/>
      <c r="B181" s="50" t="s">
        <v>158</v>
      </c>
      <c r="C181" s="32">
        <v>1174</v>
      </c>
      <c r="D181" s="25" t="s">
        <v>62</v>
      </c>
      <c r="E181" s="51">
        <v>35</v>
      </c>
      <c r="F181" s="51">
        <f>E181*C181</f>
        <v>41090</v>
      </c>
      <c r="G181" s="51">
        <v>30</v>
      </c>
      <c r="H181" s="51">
        <f>G181*C181</f>
        <v>35220</v>
      </c>
      <c r="I181" s="51">
        <f>SUM(H181,F181)</f>
        <v>76310</v>
      </c>
      <c r="J181" s="28"/>
    </row>
    <row r="182" spans="1:10" ht="18" customHeight="1">
      <c r="A182" s="48"/>
      <c r="B182" s="50" t="s">
        <v>159</v>
      </c>
      <c r="C182" s="25">
        <v>385</v>
      </c>
      <c r="D182" s="25" t="s">
        <v>62</v>
      </c>
      <c r="E182" s="51">
        <v>30</v>
      </c>
      <c r="F182" s="51">
        <f>E182*C182</f>
        <v>11550</v>
      </c>
      <c r="G182" s="51">
        <v>35</v>
      </c>
      <c r="H182" s="51">
        <f>G182*C182</f>
        <v>13475</v>
      </c>
      <c r="I182" s="51">
        <f>SUM(H182,F182)</f>
        <v>25025</v>
      </c>
      <c r="J182" s="28"/>
    </row>
    <row r="183" spans="1:10" ht="18" customHeight="1">
      <c r="A183" s="48"/>
      <c r="B183" s="34" t="s">
        <v>160</v>
      </c>
      <c r="C183" s="25"/>
      <c r="D183" s="25"/>
      <c r="E183" s="51"/>
      <c r="F183" s="54">
        <f>SUM(F181:F182)</f>
        <v>52640</v>
      </c>
      <c r="G183" s="54"/>
      <c r="H183" s="100">
        <f>SUM(H181:H182)</f>
        <v>48695</v>
      </c>
      <c r="I183" s="54">
        <f>SUM(I181:I182)</f>
        <v>101335</v>
      </c>
      <c r="J183" s="28"/>
    </row>
    <row r="184" spans="1:10" ht="18" customHeight="1">
      <c r="A184" s="48"/>
      <c r="B184" s="23" t="s">
        <v>161</v>
      </c>
      <c r="C184" s="25" t="s">
        <v>23</v>
      </c>
      <c r="D184" s="25" t="s">
        <v>23</v>
      </c>
      <c r="E184" s="25" t="s">
        <v>23</v>
      </c>
      <c r="F184" s="25" t="s">
        <v>23</v>
      </c>
      <c r="G184" s="25" t="s">
        <v>23</v>
      </c>
      <c r="H184" s="25" t="s">
        <v>23</v>
      </c>
      <c r="I184" s="33" t="s">
        <v>23</v>
      </c>
      <c r="J184" s="28"/>
    </row>
    <row r="185" spans="1:10" ht="18" customHeight="1">
      <c r="A185" s="48"/>
      <c r="B185" s="34" t="s">
        <v>162</v>
      </c>
      <c r="C185" s="25" t="s">
        <v>23</v>
      </c>
      <c r="D185" s="25" t="s">
        <v>23</v>
      </c>
      <c r="E185" s="25" t="s">
        <v>23</v>
      </c>
      <c r="F185" s="25" t="s">
        <v>23</v>
      </c>
      <c r="G185" s="25" t="s">
        <v>23</v>
      </c>
      <c r="H185" s="25" t="s">
        <v>23</v>
      </c>
      <c r="I185" s="33" t="s">
        <v>23</v>
      </c>
      <c r="J185" s="28"/>
    </row>
    <row r="186" spans="1:10" ht="18" customHeight="1">
      <c r="A186" s="48"/>
      <c r="B186" s="105"/>
      <c r="C186" s="25"/>
      <c r="D186" s="25"/>
      <c r="E186" s="24"/>
      <c r="F186" s="24"/>
      <c r="G186" s="24"/>
      <c r="H186" s="24"/>
      <c r="I186" s="30"/>
      <c r="J186" s="28"/>
    </row>
    <row r="187" spans="1:10" ht="18" customHeight="1">
      <c r="A187" s="48"/>
      <c r="B187" s="105"/>
      <c r="C187" s="25"/>
      <c r="D187" s="25"/>
      <c r="E187" s="24"/>
      <c r="F187" s="24"/>
      <c r="G187" s="24"/>
      <c r="H187" s="24"/>
      <c r="I187" s="30"/>
      <c r="J187" s="28"/>
    </row>
    <row r="188" spans="1:10" ht="18" customHeight="1">
      <c r="A188" s="55"/>
      <c r="B188" s="106" t="s">
        <v>163</v>
      </c>
      <c r="C188" s="107"/>
      <c r="D188" s="107"/>
      <c r="E188" s="55"/>
      <c r="F188" s="108">
        <v>708135.2</v>
      </c>
      <c r="G188" s="109"/>
      <c r="H188" s="108">
        <v>357482</v>
      </c>
      <c r="I188" s="110">
        <v>1065617.2</v>
      </c>
      <c r="J188" s="28"/>
    </row>
    <row r="189" spans="1:10" ht="18" customHeight="1">
      <c r="A189" s="111"/>
      <c r="B189" s="42"/>
      <c r="C189" s="112"/>
      <c r="D189" s="112"/>
      <c r="E189" s="111"/>
      <c r="F189" s="113"/>
      <c r="G189" s="114"/>
      <c r="H189" s="113"/>
      <c r="I189" s="115"/>
      <c r="J189" s="43"/>
    </row>
    <row r="190" spans="1:10" ht="18" customHeight="1">
      <c r="A190" s="111"/>
      <c r="B190" s="42"/>
      <c r="C190" s="112"/>
      <c r="D190" s="112"/>
      <c r="E190" s="111"/>
      <c r="F190" s="113"/>
      <c r="G190" s="114"/>
      <c r="H190" s="113"/>
      <c r="I190" s="115"/>
      <c r="J190" s="43"/>
    </row>
    <row r="191" spans="1:10" ht="18" customHeight="1">
      <c r="A191" s="59"/>
      <c r="B191" s="357" t="s">
        <v>377</v>
      </c>
      <c r="C191" s="47"/>
      <c r="D191" s="370" t="s">
        <v>377</v>
      </c>
      <c r="E191" s="370"/>
      <c r="F191" s="370"/>
      <c r="G191" s="47"/>
      <c r="H191" s="371" t="s">
        <v>377</v>
      </c>
      <c r="I191" s="371"/>
      <c r="J191" s="43"/>
    </row>
    <row r="192" spans="1:10" ht="18" customHeight="1">
      <c r="A192" s="1"/>
      <c r="B192" s="358" t="s">
        <v>36</v>
      </c>
      <c r="C192" s="1"/>
      <c r="D192" s="372" t="s">
        <v>37</v>
      </c>
      <c r="E192" s="372"/>
      <c r="F192" s="372"/>
      <c r="G192" s="1"/>
      <c r="H192" s="372" t="s">
        <v>38</v>
      </c>
      <c r="I192" s="372"/>
      <c r="J192" s="43"/>
    </row>
    <row r="193" spans="1:10" ht="18" customHeight="1">
      <c r="A193" s="111"/>
      <c r="B193" s="42"/>
      <c r="C193" s="112"/>
      <c r="D193" s="112"/>
      <c r="E193" s="111"/>
      <c r="F193" s="113"/>
      <c r="G193" s="114"/>
      <c r="H193" s="113"/>
      <c r="I193" s="115"/>
      <c r="J193" s="43"/>
    </row>
    <row r="194" spans="1:10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2" t="s">
        <v>0</v>
      </c>
    </row>
    <row r="195" spans="1:10" ht="18" customHeight="1">
      <c r="A195" s="375" t="s">
        <v>1</v>
      </c>
      <c r="B195" s="375"/>
      <c r="C195" s="375"/>
      <c r="D195" s="375"/>
      <c r="E195" s="375"/>
      <c r="F195" s="375"/>
      <c r="G195" s="375"/>
      <c r="H195" s="375"/>
      <c r="I195" s="375"/>
      <c r="J195" s="375"/>
    </row>
    <row r="196" spans="1:10" ht="18" customHeight="1">
      <c r="A196" s="6" t="s">
        <v>378</v>
      </c>
      <c r="B196" s="6"/>
      <c r="C196" s="6"/>
      <c r="D196" s="6"/>
      <c r="E196" s="6"/>
      <c r="F196" s="6"/>
      <c r="G196" s="7"/>
      <c r="H196" s="8"/>
      <c r="I196" s="9"/>
      <c r="J196" s="10" t="s">
        <v>164</v>
      </c>
    </row>
    <row r="197" spans="1:10" ht="21" customHeight="1">
      <c r="A197" s="6" t="s">
        <v>379</v>
      </c>
      <c r="B197" s="212"/>
      <c r="C197" s="211"/>
      <c r="D197" s="211"/>
      <c r="E197" s="211"/>
      <c r="F197" s="211"/>
      <c r="G197" s="11"/>
      <c r="H197" s="11"/>
      <c r="I197" s="12"/>
      <c r="J197" s="13"/>
    </row>
    <row r="198" spans="1:10" s="116" customFormat="1" ht="21.75" customHeight="1" thickBot="1">
      <c r="A198" s="373" t="s">
        <v>376</v>
      </c>
      <c r="B198" s="373"/>
      <c r="C198" s="373"/>
      <c r="D198" s="373"/>
      <c r="E198" s="373"/>
      <c r="F198" s="373"/>
      <c r="G198" s="14" t="s">
        <v>364</v>
      </c>
      <c r="H198" s="15"/>
      <c r="I198" s="353" t="s">
        <v>365</v>
      </c>
      <c r="J198" s="16"/>
    </row>
    <row r="199" spans="1:10" s="5" customFormat="1" ht="22.5" thickTop="1">
      <c r="A199" s="368" t="s">
        <v>3</v>
      </c>
      <c r="B199" s="368" t="s">
        <v>4</v>
      </c>
      <c r="C199" s="368" t="s">
        <v>5</v>
      </c>
      <c r="D199" s="368" t="s">
        <v>6</v>
      </c>
      <c r="E199" s="367" t="s">
        <v>7</v>
      </c>
      <c r="F199" s="367"/>
      <c r="G199" s="367" t="s">
        <v>8</v>
      </c>
      <c r="H199" s="367"/>
      <c r="I199" s="368" t="s">
        <v>9</v>
      </c>
      <c r="J199" s="368" t="s">
        <v>10</v>
      </c>
    </row>
    <row r="200" spans="1:10" s="5" customFormat="1">
      <c r="A200" s="374"/>
      <c r="B200" s="374"/>
      <c r="C200" s="374"/>
      <c r="D200" s="374"/>
      <c r="E200" s="21" t="s">
        <v>11</v>
      </c>
      <c r="F200" s="21" t="s">
        <v>12</v>
      </c>
      <c r="G200" s="21" t="s">
        <v>11</v>
      </c>
      <c r="H200" s="21" t="s">
        <v>12</v>
      </c>
      <c r="I200" s="374"/>
      <c r="J200" s="374"/>
    </row>
    <row r="201" spans="1:10" s="20" customFormat="1" ht="19.5" customHeight="1">
      <c r="A201" s="91">
        <v>3</v>
      </c>
      <c r="B201" s="23" t="s">
        <v>165</v>
      </c>
      <c r="C201" s="25"/>
      <c r="D201" s="25"/>
      <c r="E201" s="26"/>
      <c r="F201" s="26"/>
      <c r="G201" s="24"/>
      <c r="H201" s="26"/>
      <c r="I201" s="26"/>
      <c r="J201" s="28"/>
    </row>
    <row r="202" spans="1:10" s="20" customFormat="1" ht="19.5" customHeight="1">
      <c r="A202" s="39"/>
      <c r="B202" s="23" t="s">
        <v>166</v>
      </c>
      <c r="C202" s="26"/>
      <c r="D202" s="25"/>
      <c r="E202" s="26"/>
      <c r="F202" s="26"/>
      <c r="G202" s="24"/>
      <c r="H202" s="27"/>
      <c r="I202" s="26"/>
      <c r="J202" s="28"/>
    </row>
    <row r="203" spans="1:10" s="29" customFormat="1" ht="19.5" customHeight="1">
      <c r="A203" s="39"/>
      <c r="B203" s="34" t="s">
        <v>167</v>
      </c>
      <c r="C203" s="32" t="s">
        <v>23</v>
      </c>
      <c r="D203" s="32" t="s">
        <v>23</v>
      </c>
      <c r="E203" s="32" t="s">
        <v>23</v>
      </c>
      <c r="F203" s="32" t="s">
        <v>23</v>
      </c>
      <c r="G203" s="32" t="s">
        <v>23</v>
      </c>
      <c r="H203" s="32" t="s">
        <v>23</v>
      </c>
      <c r="I203" s="32" t="s">
        <v>23</v>
      </c>
      <c r="J203" s="28"/>
    </row>
    <row r="204" spans="1:10" s="29" customFormat="1" ht="19.5" customHeight="1">
      <c r="A204" s="39"/>
      <c r="B204" s="23" t="s">
        <v>168</v>
      </c>
      <c r="C204" s="32"/>
      <c r="D204" s="32"/>
      <c r="E204" s="32"/>
      <c r="F204" s="32"/>
      <c r="G204" s="32"/>
      <c r="H204" s="32"/>
      <c r="I204" s="32"/>
      <c r="J204" s="28" t="s">
        <v>19</v>
      </c>
    </row>
    <row r="205" spans="1:10" s="29" customFormat="1" ht="19.5" customHeight="1">
      <c r="A205" s="39"/>
      <c r="B205" s="34" t="s">
        <v>169</v>
      </c>
      <c r="C205" s="32" t="s">
        <v>23</v>
      </c>
      <c r="D205" s="32" t="s">
        <v>23</v>
      </c>
      <c r="E205" s="32" t="s">
        <v>23</v>
      </c>
      <c r="F205" s="32" t="s">
        <v>23</v>
      </c>
      <c r="G205" s="32" t="s">
        <v>23</v>
      </c>
      <c r="H205" s="32" t="s">
        <v>23</v>
      </c>
      <c r="I205" s="32" t="s">
        <v>23</v>
      </c>
      <c r="J205" s="28"/>
    </row>
    <row r="206" spans="1:10" s="29" customFormat="1" ht="19.5" customHeight="1">
      <c r="A206" s="39"/>
      <c r="B206" s="23" t="s">
        <v>170</v>
      </c>
      <c r="C206" s="32"/>
      <c r="D206" s="32"/>
      <c r="E206" s="32"/>
      <c r="F206" s="32"/>
      <c r="G206" s="32"/>
      <c r="H206" s="32"/>
      <c r="I206" s="32"/>
      <c r="J206" s="28"/>
    </row>
    <row r="207" spans="1:10" s="29" customFormat="1" ht="19.5" customHeight="1">
      <c r="A207" s="39"/>
      <c r="B207" s="34" t="s">
        <v>171</v>
      </c>
      <c r="C207" s="32" t="s">
        <v>23</v>
      </c>
      <c r="D207" s="32" t="s">
        <v>23</v>
      </c>
      <c r="E207" s="32" t="s">
        <v>23</v>
      </c>
      <c r="F207" s="32" t="s">
        <v>23</v>
      </c>
      <c r="G207" s="32" t="s">
        <v>23</v>
      </c>
      <c r="H207" s="32" t="s">
        <v>23</v>
      </c>
      <c r="I207" s="32" t="s">
        <v>23</v>
      </c>
      <c r="J207" s="28"/>
    </row>
    <row r="208" spans="1:10" s="29" customFormat="1" ht="19.5" customHeight="1">
      <c r="A208" s="39"/>
      <c r="B208" s="23" t="s">
        <v>172</v>
      </c>
      <c r="C208" s="24"/>
      <c r="D208" s="25"/>
      <c r="E208" s="26"/>
      <c r="F208" s="26"/>
      <c r="G208" s="24"/>
      <c r="H208" s="27"/>
      <c r="I208" s="26"/>
      <c r="J208" s="28"/>
    </row>
    <row r="209" spans="1:10" ht="19.5" customHeight="1">
      <c r="A209" s="39"/>
      <c r="B209" s="50" t="s">
        <v>173</v>
      </c>
      <c r="C209" s="25">
        <v>1</v>
      </c>
      <c r="D209" s="25" t="s">
        <v>93</v>
      </c>
      <c r="E209" s="51">
        <v>1000</v>
      </c>
      <c r="F209" s="51">
        <f t="shared" ref="F209:F214" si="16">E209*C209</f>
        <v>1000</v>
      </c>
      <c r="G209" s="51">
        <v>310</v>
      </c>
      <c r="H209" s="51">
        <v>310</v>
      </c>
      <c r="I209" s="117">
        <f t="shared" ref="I209:I214" si="17">SUM(F209,H209)</f>
        <v>1310</v>
      </c>
      <c r="J209" s="28"/>
    </row>
    <row r="210" spans="1:10" ht="19.5" customHeight="1">
      <c r="A210" s="39"/>
      <c r="B210" s="50" t="s">
        <v>174</v>
      </c>
      <c r="C210" s="25">
        <v>4</v>
      </c>
      <c r="D210" s="25" t="s">
        <v>93</v>
      </c>
      <c r="E210" s="51">
        <v>450</v>
      </c>
      <c r="F210" s="51">
        <f t="shared" si="16"/>
        <v>1800</v>
      </c>
      <c r="G210" s="51" t="s">
        <v>91</v>
      </c>
      <c r="H210" s="51"/>
      <c r="I210" s="117">
        <f t="shared" si="17"/>
        <v>1800</v>
      </c>
      <c r="J210" s="28"/>
    </row>
    <row r="211" spans="1:10" ht="19.5" customHeight="1">
      <c r="A211" s="39"/>
      <c r="B211" s="50" t="s">
        <v>175</v>
      </c>
      <c r="C211" s="25">
        <v>2</v>
      </c>
      <c r="D211" s="25" t="s">
        <v>93</v>
      </c>
      <c r="E211" s="51">
        <v>300</v>
      </c>
      <c r="F211" s="51">
        <f t="shared" si="16"/>
        <v>600</v>
      </c>
      <c r="G211" s="51" t="s">
        <v>91</v>
      </c>
      <c r="H211" s="51"/>
      <c r="I211" s="117">
        <f t="shared" si="17"/>
        <v>600</v>
      </c>
      <c r="J211" s="28"/>
    </row>
    <row r="212" spans="1:10" ht="19.5" customHeight="1">
      <c r="A212" s="39"/>
      <c r="B212" s="50" t="s">
        <v>176</v>
      </c>
      <c r="C212" s="32">
        <v>1</v>
      </c>
      <c r="D212" s="25" t="s">
        <v>93</v>
      </c>
      <c r="E212" s="51">
        <v>1200</v>
      </c>
      <c r="F212" s="51">
        <f t="shared" si="16"/>
        <v>1200</v>
      </c>
      <c r="G212" s="51" t="s">
        <v>91</v>
      </c>
      <c r="H212" s="51"/>
      <c r="I212" s="117">
        <f t="shared" si="17"/>
        <v>1200</v>
      </c>
      <c r="J212" s="28"/>
    </row>
    <row r="213" spans="1:10" ht="19.5" customHeight="1">
      <c r="A213" s="39"/>
      <c r="B213" s="50" t="s">
        <v>177</v>
      </c>
      <c r="C213" s="25">
        <v>2</v>
      </c>
      <c r="D213" s="25" t="s">
        <v>93</v>
      </c>
      <c r="E213" s="51">
        <v>2500</v>
      </c>
      <c r="F213" s="51">
        <f t="shared" si="16"/>
        <v>5000</v>
      </c>
      <c r="G213" s="51">
        <v>310</v>
      </c>
      <c r="H213" s="51">
        <f>G213*C213</f>
        <v>620</v>
      </c>
      <c r="I213" s="117">
        <f t="shared" si="17"/>
        <v>5620</v>
      </c>
      <c r="J213" s="28"/>
    </row>
    <row r="214" spans="1:10" ht="19.5" customHeight="1">
      <c r="A214" s="39"/>
      <c r="B214" s="50" t="s">
        <v>178</v>
      </c>
      <c r="C214" s="25">
        <v>2</v>
      </c>
      <c r="D214" s="25" t="s">
        <v>93</v>
      </c>
      <c r="E214" s="51">
        <v>800</v>
      </c>
      <c r="F214" s="51">
        <f t="shared" si="16"/>
        <v>1600</v>
      </c>
      <c r="G214" s="51" t="s">
        <v>91</v>
      </c>
      <c r="H214" s="51"/>
      <c r="I214" s="117">
        <f t="shared" si="17"/>
        <v>1600</v>
      </c>
      <c r="J214" s="28"/>
    </row>
    <row r="215" spans="1:10" ht="19.5" customHeight="1">
      <c r="A215" s="39"/>
      <c r="B215" s="53" t="s">
        <v>179</v>
      </c>
      <c r="C215" s="24"/>
      <c r="D215" s="25"/>
      <c r="E215" s="51"/>
      <c r="F215" s="54">
        <f>SUM(F209:F214)</f>
        <v>11200</v>
      </c>
      <c r="G215" s="54"/>
      <c r="H215" s="100">
        <f>SUM(H209:H214)</f>
        <v>930</v>
      </c>
      <c r="I215" s="118">
        <f>SUM(I209:I214)</f>
        <v>12130</v>
      </c>
      <c r="J215" s="28"/>
    </row>
    <row r="216" spans="1:10" ht="19.5" customHeight="1">
      <c r="A216" s="48"/>
      <c r="B216" s="119"/>
      <c r="C216" s="120"/>
      <c r="D216" s="120"/>
      <c r="E216" s="28"/>
      <c r="F216" s="28"/>
      <c r="G216" s="28"/>
      <c r="H216" s="121"/>
      <c r="I216" s="122"/>
      <c r="J216" s="28"/>
    </row>
    <row r="217" spans="1:10" ht="19.5" customHeight="1">
      <c r="A217" s="48"/>
      <c r="B217" s="79"/>
      <c r="C217" s="120"/>
      <c r="D217" s="48"/>
      <c r="E217" s="28"/>
      <c r="F217" s="28"/>
      <c r="G217" s="28"/>
      <c r="H217" s="28"/>
      <c r="I217" s="122"/>
      <c r="J217" s="28"/>
    </row>
    <row r="218" spans="1:10" ht="19.5" customHeight="1">
      <c r="A218" s="55"/>
      <c r="B218" s="123" t="s">
        <v>180</v>
      </c>
      <c r="C218" s="107"/>
      <c r="D218" s="107"/>
      <c r="E218" s="55"/>
      <c r="F218" s="108">
        <f>SUM(F215)</f>
        <v>11200</v>
      </c>
      <c r="G218" s="109"/>
      <c r="H218" s="108">
        <f>SUM(H215)</f>
        <v>930</v>
      </c>
      <c r="I218" s="124">
        <f>SUM(I215)</f>
        <v>12130</v>
      </c>
      <c r="J218" s="28"/>
    </row>
    <row r="219" spans="1:10" ht="19.5" customHeight="1">
      <c r="A219" s="111"/>
      <c r="B219" s="125"/>
      <c r="C219" s="112"/>
      <c r="D219" s="112"/>
      <c r="E219" s="111"/>
      <c r="F219" s="113"/>
      <c r="G219" s="114"/>
      <c r="H219" s="113"/>
      <c r="I219" s="126"/>
      <c r="J219" s="43"/>
    </row>
    <row r="220" spans="1:10" ht="19.5" customHeight="1">
      <c r="A220" s="111"/>
      <c r="B220" s="125"/>
      <c r="C220" s="112"/>
      <c r="D220" s="112"/>
      <c r="E220" s="111"/>
      <c r="F220" s="113"/>
      <c r="G220" s="114"/>
      <c r="H220" s="113"/>
      <c r="I220" s="126"/>
      <c r="J220" s="43"/>
    </row>
    <row r="221" spans="1:10" ht="19.5" customHeight="1">
      <c r="A221" s="59"/>
      <c r="B221" s="357" t="s">
        <v>377</v>
      </c>
      <c r="C221" s="47"/>
      <c r="D221" s="370" t="s">
        <v>377</v>
      </c>
      <c r="E221" s="370"/>
      <c r="F221" s="370"/>
      <c r="G221" s="47"/>
      <c r="H221" s="371" t="s">
        <v>377</v>
      </c>
      <c r="I221" s="371"/>
      <c r="J221" s="43"/>
    </row>
    <row r="222" spans="1:10" ht="19.5" customHeight="1">
      <c r="A222" s="1"/>
      <c r="B222" s="358" t="s">
        <v>36</v>
      </c>
      <c r="C222" s="1"/>
      <c r="D222" s="372" t="s">
        <v>37</v>
      </c>
      <c r="E222" s="372"/>
      <c r="F222" s="372"/>
      <c r="G222" s="1"/>
      <c r="H222" s="372" t="s">
        <v>38</v>
      </c>
      <c r="I222" s="372"/>
      <c r="J222" s="43"/>
    </row>
    <row r="223" spans="1:10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2" t="s">
        <v>0</v>
      </c>
    </row>
    <row r="224" spans="1:10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</row>
    <row r="225" spans="1:10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</row>
    <row r="226" spans="1:10" ht="23.25" customHeight="1">
      <c r="A226" s="375" t="s">
        <v>1</v>
      </c>
      <c r="B226" s="375"/>
      <c r="C226" s="375"/>
      <c r="D226" s="375"/>
      <c r="E226" s="375"/>
      <c r="F226" s="375"/>
      <c r="G226" s="375"/>
      <c r="H226" s="375"/>
      <c r="I226" s="375"/>
      <c r="J226" s="375"/>
    </row>
    <row r="227" spans="1:10" ht="17.25" customHeight="1">
      <c r="A227" s="6" t="s">
        <v>378</v>
      </c>
      <c r="B227" s="6"/>
      <c r="C227" s="6"/>
      <c r="D227" s="6"/>
      <c r="E227" s="6"/>
      <c r="F227" s="6"/>
      <c r="G227" s="7"/>
      <c r="H227" s="8"/>
      <c r="I227" s="9"/>
      <c r="J227" s="10" t="s">
        <v>181</v>
      </c>
    </row>
    <row r="228" spans="1:10" ht="21.75" customHeight="1">
      <c r="A228" s="6" t="s">
        <v>379</v>
      </c>
      <c r="B228" s="212"/>
      <c r="C228" s="211"/>
      <c r="D228" s="211"/>
      <c r="E228" s="211"/>
      <c r="F228" s="211"/>
      <c r="G228" s="11"/>
      <c r="H228" s="11"/>
      <c r="I228" s="12"/>
      <c r="J228" s="13"/>
    </row>
    <row r="229" spans="1:10" ht="21.75" customHeight="1" thickBot="1">
      <c r="A229" s="373" t="s">
        <v>376</v>
      </c>
      <c r="B229" s="373"/>
      <c r="C229" s="373"/>
      <c r="D229" s="373"/>
      <c r="E229" s="373"/>
      <c r="F229" s="373"/>
      <c r="G229" s="14" t="s">
        <v>364</v>
      </c>
      <c r="H229" s="15"/>
      <c r="I229" s="353" t="s">
        <v>365</v>
      </c>
      <c r="J229" s="16"/>
    </row>
    <row r="230" spans="1:10" s="5" customFormat="1" ht="22.5" thickTop="1">
      <c r="A230" s="368" t="s">
        <v>3</v>
      </c>
      <c r="B230" s="368" t="s">
        <v>4</v>
      </c>
      <c r="C230" s="368" t="s">
        <v>5</v>
      </c>
      <c r="D230" s="368" t="s">
        <v>6</v>
      </c>
      <c r="E230" s="367" t="s">
        <v>7</v>
      </c>
      <c r="F230" s="367"/>
      <c r="G230" s="367" t="s">
        <v>8</v>
      </c>
      <c r="H230" s="367"/>
      <c r="I230" s="368" t="s">
        <v>9</v>
      </c>
      <c r="J230" s="368" t="s">
        <v>10</v>
      </c>
    </row>
    <row r="231" spans="1:10" s="5" customFormat="1">
      <c r="A231" s="374"/>
      <c r="B231" s="374"/>
      <c r="C231" s="374"/>
      <c r="D231" s="374"/>
      <c r="E231" s="21" t="s">
        <v>11</v>
      </c>
      <c r="F231" s="21" t="s">
        <v>12</v>
      </c>
      <c r="G231" s="21" t="s">
        <v>11</v>
      </c>
      <c r="H231" s="21" t="s">
        <v>12</v>
      </c>
      <c r="I231" s="374"/>
      <c r="J231" s="374"/>
    </row>
    <row r="232" spans="1:10" s="20" customFormat="1" ht="18" customHeight="1">
      <c r="A232" s="127">
        <v>4</v>
      </c>
      <c r="B232" s="23" t="s">
        <v>21</v>
      </c>
      <c r="C232" s="24"/>
      <c r="D232" s="25"/>
      <c r="E232" s="26"/>
      <c r="F232" s="26"/>
      <c r="G232" s="24"/>
      <c r="H232" s="27"/>
      <c r="I232" s="26" t="s">
        <v>14</v>
      </c>
      <c r="J232" s="28"/>
    </row>
    <row r="233" spans="1:10" s="20" customFormat="1" ht="18" customHeight="1">
      <c r="A233" s="91"/>
      <c r="B233" s="23" t="s">
        <v>182</v>
      </c>
      <c r="C233" s="25"/>
      <c r="D233" s="25"/>
      <c r="E233" s="51"/>
      <c r="F233" s="51"/>
      <c r="G233" s="51"/>
      <c r="H233" s="51"/>
      <c r="I233" s="51"/>
      <c r="J233" s="28"/>
    </row>
    <row r="234" spans="1:10" s="29" customFormat="1" ht="18" customHeight="1">
      <c r="A234" s="39"/>
      <c r="B234" s="128" t="s">
        <v>183</v>
      </c>
      <c r="C234" s="25">
        <v>50</v>
      </c>
      <c r="D234" s="25" t="s">
        <v>93</v>
      </c>
      <c r="E234" s="51">
        <v>1875</v>
      </c>
      <c r="F234" s="51">
        <f>E234*C234</f>
        <v>93750</v>
      </c>
      <c r="G234" s="51">
        <v>135</v>
      </c>
      <c r="H234" s="52">
        <f>G234*C234</f>
        <v>6750</v>
      </c>
      <c r="I234" s="51">
        <v>100500</v>
      </c>
      <c r="J234" s="28"/>
    </row>
    <row r="235" spans="1:10" s="29" customFormat="1" ht="18" customHeight="1">
      <c r="A235" s="39"/>
      <c r="B235" s="50" t="s">
        <v>184</v>
      </c>
      <c r="C235" s="25">
        <v>7</v>
      </c>
      <c r="D235" s="25" t="s">
        <v>93</v>
      </c>
      <c r="E235" s="51">
        <v>1275</v>
      </c>
      <c r="F235" s="51">
        <f>E235*C235</f>
        <v>8925</v>
      </c>
      <c r="G235" s="51">
        <v>135</v>
      </c>
      <c r="H235" s="52">
        <f>G235*C235</f>
        <v>945</v>
      </c>
      <c r="I235" s="51">
        <v>9870</v>
      </c>
      <c r="J235" s="28" t="s">
        <v>19</v>
      </c>
    </row>
    <row r="236" spans="1:10" s="29" customFormat="1" ht="18" customHeight="1">
      <c r="A236" s="39"/>
      <c r="B236" s="23" t="s">
        <v>185</v>
      </c>
      <c r="C236" s="25"/>
      <c r="D236" s="25"/>
      <c r="E236" s="51"/>
      <c r="F236" s="54">
        <f>SUM(F234:F235)</f>
        <v>102675</v>
      </c>
      <c r="G236" s="54"/>
      <c r="H236" s="100">
        <f>SUM(H234:H235)</f>
        <v>7695</v>
      </c>
      <c r="I236" s="51">
        <f>SUM(I234:I235)</f>
        <v>110370</v>
      </c>
      <c r="J236" s="28"/>
    </row>
    <row r="237" spans="1:10" s="29" customFormat="1" ht="18" customHeight="1">
      <c r="A237" s="39"/>
      <c r="B237" s="37" t="s">
        <v>186</v>
      </c>
      <c r="C237" s="25"/>
      <c r="D237" s="25"/>
      <c r="E237" s="51"/>
      <c r="F237" s="51"/>
      <c r="G237" s="51"/>
      <c r="H237" s="52"/>
      <c r="I237" s="51"/>
      <c r="J237" s="28"/>
    </row>
    <row r="238" spans="1:10" s="29" customFormat="1" ht="18" customHeight="1">
      <c r="A238" s="39"/>
      <c r="B238" s="50" t="s">
        <v>187</v>
      </c>
      <c r="C238" s="25">
        <v>30</v>
      </c>
      <c r="D238" s="25" t="s">
        <v>93</v>
      </c>
      <c r="E238" s="51">
        <v>60</v>
      </c>
      <c r="F238" s="51">
        <f>E238*C238</f>
        <v>1800</v>
      </c>
      <c r="G238" s="51">
        <v>80</v>
      </c>
      <c r="H238" s="51">
        <f>G238*C238</f>
        <v>2400</v>
      </c>
      <c r="I238" s="51">
        <f>SUM(H238,F238)</f>
        <v>4200</v>
      </c>
      <c r="J238" s="28"/>
    </row>
    <row r="239" spans="1:10" s="29" customFormat="1" ht="18" customHeight="1">
      <c r="A239" s="39"/>
      <c r="B239" s="50" t="s">
        <v>188</v>
      </c>
      <c r="C239" s="25">
        <v>19</v>
      </c>
      <c r="D239" s="25" t="s">
        <v>93</v>
      </c>
      <c r="E239" s="51">
        <v>100</v>
      </c>
      <c r="F239" s="51">
        <f>E239*C239</f>
        <v>1900</v>
      </c>
      <c r="G239" s="51">
        <v>90</v>
      </c>
      <c r="H239" s="51">
        <f>G239*C239</f>
        <v>1710</v>
      </c>
      <c r="I239" s="51">
        <f>SUM(H239,F239)</f>
        <v>3610</v>
      </c>
      <c r="J239" s="28"/>
    </row>
    <row r="240" spans="1:10" ht="18" customHeight="1">
      <c r="A240" s="39"/>
      <c r="B240" s="23" t="s">
        <v>189</v>
      </c>
      <c r="C240" s="25"/>
      <c r="D240" s="25"/>
      <c r="E240" s="51"/>
      <c r="F240" s="54">
        <f>SUM(F238:F239)</f>
        <v>3700</v>
      </c>
      <c r="G240" s="54"/>
      <c r="H240" s="54">
        <f>SUM(H238:H239)</f>
        <v>4110</v>
      </c>
      <c r="I240" s="54">
        <f>SUM(I238:I239)</f>
        <v>7810</v>
      </c>
      <c r="J240" s="28"/>
    </row>
    <row r="241" spans="1:10" ht="18" customHeight="1">
      <c r="A241" s="39"/>
      <c r="B241" s="23" t="s">
        <v>190</v>
      </c>
      <c r="C241" s="25"/>
      <c r="D241" s="25"/>
      <c r="E241" s="51"/>
      <c r="F241" s="51"/>
      <c r="G241" s="51"/>
      <c r="H241" s="51"/>
      <c r="I241" s="51"/>
      <c r="J241" s="28"/>
    </row>
    <row r="242" spans="1:10" ht="18" customHeight="1">
      <c r="A242" s="39"/>
      <c r="B242" s="50" t="s">
        <v>191</v>
      </c>
      <c r="C242" s="25">
        <v>57</v>
      </c>
      <c r="D242" s="25" t="s">
        <v>52</v>
      </c>
      <c r="E242" s="51">
        <v>145</v>
      </c>
      <c r="F242" s="51">
        <f>E242*C242</f>
        <v>8265</v>
      </c>
      <c r="G242" s="51">
        <v>80</v>
      </c>
      <c r="H242" s="52">
        <f>G242*C242</f>
        <v>4560</v>
      </c>
      <c r="I242" s="51">
        <f>SUM(F242,H242)</f>
        <v>12825</v>
      </c>
      <c r="J242" s="28"/>
    </row>
    <row r="243" spans="1:10" ht="18" customHeight="1">
      <c r="A243" s="39"/>
      <c r="B243" s="50" t="s">
        <v>192</v>
      </c>
      <c r="C243" s="25">
        <v>30</v>
      </c>
      <c r="D243" s="25" t="s">
        <v>52</v>
      </c>
      <c r="E243" s="51">
        <v>145</v>
      </c>
      <c r="F243" s="51">
        <f>E243*C243</f>
        <v>4350</v>
      </c>
      <c r="G243" s="51">
        <v>80</v>
      </c>
      <c r="H243" s="52">
        <f>G243*C243</f>
        <v>2400</v>
      </c>
      <c r="I243" s="51">
        <f>SUM(F243,H243)</f>
        <v>6750</v>
      </c>
      <c r="J243" s="28"/>
    </row>
    <row r="244" spans="1:10" ht="18" customHeight="1">
      <c r="A244" s="39"/>
      <c r="B244" s="50" t="s">
        <v>193</v>
      </c>
      <c r="C244" s="25">
        <v>19</v>
      </c>
      <c r="D244" s="25" t="s">
        <v>52</v>
      </c>
      <c r="E244" s="51">
        <v>430</v>
      </c>
      <c r="F244" s="51">
        <f>E244*C244</f>
        <v>8170</v>
      </c>
      <c r="G244" s="51">
        <v>110</v>
      </c>
      <c r="H244" s="52">
        <f>G244*C244</f>
        <v>2090</v>
      </c>
      <c r="I244" s="51">
        <f>SUM(F244,H244)</f>
        <v>10260</v>
      </c>
      <c r="J244" s="28"/>
    </row>
    <row r="245" spans="1:10" ht="18" customHeight="1">
      <c r="A245" s="39"/>
      <c r="B245" s="23" t="s">
        <v>194</v>
      </c>
      <c r="C245" s="25"/>
      <c r="D245" s="25"/>
      <c r="E245" s="51"/>
      <c r="F245" s="54">
        <f>SUM(F242:F244)</f>
        <v>20785</v>
      </c>
      <c r="G245" s="54"/>
      <c r="H245" s="100">
        <f>SUM(H242:H244)</f>
        <v>9050</v>
      </c>
      <c r="I245" s="54">
        <f>SUM(I242:I244)</f>
        <v>29835</v>
      </c>
      <c r="J245" s="28"/>
    </row>
    <row r="246" spans="1:10" ht="18" customHeight="1">
      <c r="A246" s="39"/>
      <c r="B246" s="23" t="s">
        <v>195</v>
      </c>
      <c r="C246" s="25"/>
      <c r="D246" s="25"/>
      <c r="E246" s="51"/>
      <c r="F246" s="51"/>
      <c r="G246" s="51"/>
      <c r="H246" s="52"/>
      <c r="I246" s="51"/>
      <c r="J246" s="28"/>
    </row>
    <row r="247" spans="1:10" ht="18" customHeight="1">
      <c r="A247" s="39"/>
      <c r="B247" s="50" t="s">
        <v>196</v>
      </c>
      <c r="C247" s="25">
        <v>2</v>
      </c>
      <c r="D247" s="25" t="s">
        <v>93</v>
      </c>
      <c r="E247" s="51">
        <v>6400</v>
      </c>
      <c r="F247" s="51">
        <f>E247*C247</f>
        <v>12800</v>
      </c>
      <c r="G247" s="51">
        <v>1000</v>
      </c>
      <c r="H247" s="52">
        <f>G247*C247</f>
        <v>2000</v>
      </c>
      <c r="I247" s="51">
        <f>SUM(H247,F247)</f>
        <v>14800</v>
      </c>
      <c r="J247" s="28"/>
    </row>
    <row r="248" spans="1:10" ht="18" customHeight="1">
      <c r="A248" s="39"/>
      <c r="B248" s="50" t="s">
        <v>197</v>
      </c>
      <c r="C248" s="25">
        <v>1</v>
      </c>
      <c r="D248" s="25" t="s">
        <v>93</v>
      </c>
      <c r="E248" s="51">
        <v>4500</v>
      </c>
      <c r="F248" s="51">
        <f>E248*C248</f>
        <v>4500</v>
      </c>
      <c r="G248" s="51">
        <v>1500</v>
      </c>
      <c r="H248" s="52">
        <f>G248*C248</f>
        <v>1500</v>
      </c>
      <c r="I248" s="51">
        <f>SUM(H248,F248)</f>
        <v>6000</v>
      </c>
      <c r="J248" s="28"/>
    </row>
    <row r="249" spans="1:10" ht="18" customHeight="1">
      <c r="A249" s="39"/>
      <c r="B249" s="23" t="s">
        <v>198</v>
      </c>
      <c r="C249" s="25"/>
      <c r="D249" s="25"/>
      <c r="E249" s="51"/>
      <c r="F249" s="54">
        <f>SUM(F247:F248)</f>
        <v>17300</v>
      </c>
      <c r="G249" s="54"/>
      <c r="H249" s="100">
        <f>SUM(H247:H248)</f>
        <v>3500</v>
      </c>
      <c r="I249" s="54">
        <f>SUM(I247:I248)</f>
        <v>20800</v>
      </c>
      <c r="J249" s="28"/>
    </row>
    <row r="250" spans="1:10" ht="18" customHeight="1">
      <c r="A250" s="39"/>
      <c r="B250" s="23" t="s">
        <v>199</v>
      </c>
      <c r="C250" s="25" t="s">
        <v>23</v>
      </c>
      <c r="D250" s="25" t="s">
        <v>23</v>
      </c>
      <c r="E250" s="33" t="s">
        <v>23</v>
      </c>
      <c r="F250" s="33" t="s">
        <v>23</v>
      </c>
      <c r="G250" s="33" t="s">
        <v>23</v>
      </c>
      <c r="H250" s="33" t="s">
        <v>23</v>
      </c>
      <c r="I250" s="33" t="s">
        <v>23</v>
      </c>
      <c r="J250" s="28"/>
    </row>
    <row r="251" spans="1:10" ht="18" customHeight="1">
      <c r="A251" s="39"/>
      <c r="B251" s="37" t="s">
        <v>200</v>
      </c>
      <c r="C251" s="32"/>
      <c r="D251" s="32"/>
      <c r="E251" s="51"/>
      <c r="F251" s="51"/>
      <c r="G251" s="51"/>
      <c r="H251" s="52"/>
      <c r="I251" s="51"/>
      <c r="J251" s="28"/>
    </row>
    <row r="252" spans="1:10" ht="18" customHeight="1">
      <c r="A252" s="39"/>
      <c r="B252" s="58" t="s">
        <v>201</v>
      </c>
      <c r="C252" s="25"/>
      <c r="D252" s="25"/>
      <c r="E252" s="51"/>
      <c r="F252" s="54">
        <f>SUM(F249,F245,F240,F236)</f>
        <v>144460</v>
      </c>
      <c r="G252" s="54"/>
      <c r="H252" s="100">
        <f>SUM(H249,H245,H240,H236)</f>
        <v>24355</v>
      </c>
      <c r="I252" s="54">
        <f>SUM(I249,I245,I240,I236)</f>
        <v>168815</v>
      </c>
      <c r="J252" s="57"/>
    </row>
    <row r="253" spans="1:10" ht="6.75" customHeight="1">
      <c r="A253" s="93"/>
      <c r="B253" s="96"/>
      <c r="C253" s="96"/>
      <c r="D253" s="96"/>
      <c r="E253" s="102"/>
      <c r="F253" s="102"/>
      <c r="G253" s="102"/>
      <c r="H253" s="129"/>
      <c r="I253" s="102"/>
      <c r="J253" s="5"/>
    </row>
    <row r="254" spans="1:10" ht="18" customHeight="1">
      <c r="A254" s="59"/>
      <c r="B254" s="357" t="s">
        <v>377</v>
      </c>
      <c r="C254" s="47"/>
      <c r="D254" s="370" t="s">
        <v>377</v>
      </c>
      <c r="E254" s="370"/>
      <c r="F254" s="370"/>
      <c r="G254" s="47"/>
      <c r="H254" s="371" t="s">
        <v>377</v>
      </c>
      <c r="I254" s="371"/>
      <c r="J254" s="5"/>
    </row>
    <row r="255" spans="1:10" ht="18" customHeight="1">
      <c r="A255" s="1"/>
      <c r="B255" s="358" t="s">
        <v>36</v>
      </c>
      <c r="C255" s="1"/>
      <c r="D255" s="372" t="s">
        <v>37</v>
      </c>
      <c r="E255" s="372"/>
      <c r="F255" s="372"/>
      <c r="G255" s="1"/>
      <c r="H255" s="372" t="s">
        <v>38</v>
      </c>
      <c r="I255" s="372"/>
    </row>
    <row r="256" spans="1:10" ht="18" customHeight="1">
      <c r="A256" s="1"/>
      <c r="B256" s="358"/>
      <c r="C256" s="1"/>
      <c r="D256" s="358"/>
      <c r="E256" s="358"/>
      <c r="F256" s="358"/>
      <c r="G256" s="1"/>
      <c r="H256" s="358"/>
      <c r="I256" s="358"/>
    </row>
    <row r="257" spans="1:10" ht="18" customHeight="1">
      <c r="A257" s="1"/>
      <c r="B257" s="358"/>
      <c r="C257" s="1"/>
      <c r="D257" s="358"/>
      <c r="E257" s="358"/>
      <c r="F257" s="358"/>
      <c r="G257" s="1"/>
      <c r="H257" s="358"/>
      <c r="I257" s="358"/>
    </row>
    <row r="258" spans="1:10" ht="18" customHeight="1">
      <c r="A258" s="1"/>
      <c r="B258" s="46"/>
      <c r="C258" s="1"/>
      <c r="D258" s="46"/>
      <c r="E258" s="46"/>
      <c r="F258" s="46"/>
      <c r="G258" s="1"/>
      <c r="H258" s="46"/>
      <c r="I258" s="46"/>
      <c r="J258" s="2" t="s">
        <v>0</v>
      </c>
    </row>
    <row r="259" spans="1:10" ht="18" customHeight="1">
      <c r="A259" s="375" t="s">
        <v>1</v>
      </c>
      <c r="B259" s="375"/>
      <c r="C259" s="375"/>
      <c r="D259" s="375"/>
      <c r="E259" s="375"/>
      <c r="F259" s="375"/>
      <c r="G259" s="375"/>
      <c r="H259" s="375"/>
      <c r="I259" s="375"/>
      <c r="J259" s="375"/>
    </row>
    <row r="260" spans="1:10" ht="18" customHeight="1">
      <c r="A260" s="6" t="s">
        <v>378</v>
      </c>
      <c r="B260" s="6"/>
      <c r="C260" s="6"/>
      <c r="D260" s="6"/>
      <c r="E260" s="6"/>
      <c r="F260" s="6"/>
      <c r="G260" s="7"/>
      <c r="H260" s="8"/>
      <c r="I260" s="9"/>
      <c r="J260" s="10" t="s">
        <v>202</v>
      </c>
    </row>
    <row r="261" spans="1:10" ht="21" customHeight="1">
      <c r="A261" s="6" t="s">
        <v>379</v>
      </c>
      <c r="B261" s="212"/>
      <c r="C261" s="211"/>
      <c r="D261" s="211"/>
      <c r="E261" s="211"/>
      <c r="F261" s="211"/>
      <c r="G261" s="11"/>
      <c r="H261" s="11"/>
      <c r="I261" s="12"/>
      <c r="J261" s="13"/>
    </row>
    <row r="262" spans="1:10" ht="21" customHeight="1" thickBot="1">
      <c r="A262" s="373" t="s">
        <v>376</v>
      </c>
      <c r="B262" s="373"/>
      <c r="C262" s="373"/>
      <c r="D262" s="373"/>
      <c r="E262" s="373"/>
      <c r="F262" s="373"/>
      <c r="G262" s="14" t="s">
        <v>364</v>
      </c>
      <c r="H262" s="15"/>
      <c r="I262" s="353" t="s">
        <v>365</v>
      </c>
      <c r="J262" s="16"/>
    </row>
    <row r="263" spans="1:10" s="5" customFormat="1" ht="22.5" thickTop="1">
      <c r="A263" s="368" t="s">
        <v>3</v>
      </c>
      <c r="B263" s="368" t="s">
        <v>4</v>
      </c>
      <c r="C263" s="368" t="s">
        <v>5</v>
      </c>
      <c r="D263" s="368" t="s">
        <v>6</v>
      </c>
      <c r="E263" s="367" t="s">
        <v>7</v>
      </c>
      <c r="F263" s="367"/>
      <c r="G263" s="367" t="s">
        <v>8</v>
      </c>
      <c r="H263" s="367"/>
      <c r="I263" s="368" t="s">
        <v>9</v>
      </c>
      <c r="J263" s="368" t="s">
        <v>10</v>
      </c>
    </row>
    <row r="264" spans="1:10" s="5" customFormat="1">
      <c r="A264" s="374"/>
      <c r="B264" s="374"/>
      <c r="C264" s="374"/>
      <c r="D264" s="374"/>
      <c r="E264" s="21" t="s">
        <v>11</v>
      </c>
      <c r="F264" s="21" t="s">
        <v>12</v>
      </c>
      <c r="G264" s="21" t="s">
        <v>11</v>
      </c>
      <c r="H264" s="21" t="s">
        <v>12</v>
      </c>
      <c r="I264" s="374"/>
      <c r="J264" s="374"/>
    </row>
    <row r="265" spans="1:10" s="20" customFormat="1" ht="18" customHeight="1">
      <c r="A265" s="22">
        <v>5</v>
      </c>
      <c r="B265" s="23" t="s">
        <v>22</v>
      </c>
      <c r="C265" s="24"/>
      <c r="D265" s="25"/>
      <c r="E265" s="48"/>
      <c r="F265" s="48"/>
      <c r="G265" s="48"/>
      <c r="H265" s="48"/>
      <c r="I265" s="130"/>
      <c r="J265" s="28"/>
    </row>
    <row r="266" spans="1:10" s="20" customFormat="1" ht="18" customHeight="1">
      <c r="A266" s="22"/>
      <c r="B266" s="23" t="s">
        <v>203</v>
      </c>
      <c r="C266" s="25"/>
      <c r="D266" s="25"/>
      <c r="E266" s="131"/>
      <c r="F266" s="131"/>
      <c r="G266" s="131"/>
      <c r="H266" s="131"/>
      <c r="I266" s="130" t="s">
        <v>14</v>
      </c>
      <c r="J266" s="28"/>
    </row>
    <row r="267" spans="1:10" s="29" customFormat="1" ht="18" customHeight="1">
      <c r="A267" s="22"/>
      <c r="B267" s="23" t="s">
        <v>204</v>
      </c>
      <c r="C267" s="24"/>
      <c r="D267" s="25"/>
      <c r="E267" s="131"/>
      <c r="F267" s="131"/>
      <c r="G267" s="131"/>
      <c r="H267" s="131"/>
      <c r="I267" s="130" t="s">
        <v>14</v>
      </c>
      <c r="J267" s="28" t="s">
        <v>19</v>
      </c>
    </row>
    <row r="268" spans="1:10" s="29" customFormat="1" ht="18" customHeight="1">
      <c r="A268" s="22"/>
      <c r="B268" s="23" t="s">
        <v>205</v>
      </c>
      <c r="C268" s="24"/>
      <c r="D268" s="25"/>
      <c r="E268" s="131"/>
      <c r="F268" s="131"/>
      <c r="G268" s="131"/>
      <c r="H268" s="131"/>
      <c r="I268" s="130" t="s">
        <v>14</v>
      </c>
      <c r="J268" s="28"/>
    </row>
    <row r="269" spans="1:10" s="29" customFormat="1" ht="18" customHeight="1">
      <c r="A269" s="22"/>
      <c r="B269" s="23" t="s">
        <v>206</v>
      </c>
      <c r="C269" s="24"/>
      <c r="D269" s="25"/>
      <c r="E269" s="28"/>
      <c r="F269" s="28"/>
      <c r="G269" s="28"/>
      <c r="H269" s="28"/>
      <c r="I269" s="132"/>
      <c r="J269" s="28"/>
    </row>
    <row r="270" spans="1:10" s="29" customFormat="1" ht="18" customHeight="1">
      <c r="A270" s="22"/>
      <c r="B270" s="34" t="s">
        <v>207</v>
      </c>
      <c r="C270" s="24"/>
      <c r="D270" s="25" t="s">
        <v>17</v>
      </c>
      <c r="E270" s="28"/>
      <c r="F270" s="28"/>
      <c r="G270" s="28"/>
      <c r="H270" s="28"/>
      <c r="I270" s="132"/>
      <c r="J270" s="28"/>
    </row>
    <row r="271" spans="1:10" ht="18" customHeight="1">
      <c r="A271" s="22">
        <v>6</v>
      </c>
      <c r="B271" s="23" t="s">
        <v>24</v>
      </c>
      <c r="C271" s="24"/>
      <c r="D271" s="25"/>
      <c r="E271" s="28"/>
      <c r="F271" s="28"/>
      <c r="G271" s="28"/>
      <c r="H271" s="28"/>
      <c r="I271" s="132"/>
      <c r="J271" s="28"/>
    </row>
    <row r="272" spans="1:10" ht="18" customHeight="1">
      <c r="A272" s="22"/>
      <c r="B272" s="23" t="s">
        <v>208</v>
      </c>
      <c r="C272" s="24"/>
      <c r="D272" s="25"/>
      <c r="E272" s="28"/>
      <c r="F272" s="28"/>
      <c r="G272" s="28"/>
      <c r="H272" s="28"/>
      <c r="I272" s="132"/>
      <c r="J272" s="28"/>
    </row>
    <row r="273" spans="1:10" ht="18" customHeight="1">
      <c r="A273" s="22"/>
      <c r="B273" s="23" t="s">
        <v>209</v>
      </c>
      <c r="C273" s="24"/>
      <c r="D273" s="25"/>
      <c r="E273" s="28"/>
      <c r="F273" s="28"/>
      <c r="G273" s="28"/>
      <c r="H273" s="28"/>
      <c r="I273" s="132"/>
      <c r="J273" s="28"/>
    </row>
    <row r="274" spans="1:10" ht="18" customHeight="1">
      <c r="A274" s="22"/>
      <c r="B274" s="23" t="s">
        <v>210</v>
      </c>
      <c r="C274" s="24"/>
      <c r="D274" s="25"/>
      <c r="E274" s="28"/>
      <c r="F274" s="28"/>
      <c r="G274" s="28"/>
      <c r="H274" s="28"/>
      <c r="I274" s="132"/>
      <c r="J274" s="28"/>
    </row>
    <row r="275" spans="1:10" ht="18" customHeight="1">
      <c r="A275" s="22"/>
      <c r="B275" s="23" t="s">
        <v>211</v>
      </c>
      <c r="C275" s="24"/>
      <c r="D275" s="25"/>
      <c r="E275" s="28"/>
      <c r="F275" s="28"/>
      <c r="G275" s="28"/>
      <c r="H275" s="28"/>
      <c r="I275" s="132"/>
      <c r="J275" s="28"/>
    </row>
    <row r="276" spans="1:10" ht="18" customHeight="1">
      <c r="A276" s="22"/>
      <c r="B276" s="34" t="s">
        <v>212</v>
      </c>
      <c r="C276" s="24"/>
      <c r="D276" s="25" t="s">
        <v>17</v>
      </c>
      <c r="E276" s="28"/>
      <c r="F276" s="28"/>
      <c r="G276" s="28"/>
      <c r="H276" s="28"/>
      <c r="I276" s="132"/>
      <c r="J276" s="28"/>
    </row>
    <row r="277" spans="1:10" ht="18" customHeight="1">
      <c r="A277" s="22">
        <v>7</v>
      </c>
      <c r="B277" s="23" t="s">
        <v>25</v>
      </c>
      <c r="C277" s="24"/>
      <c r="D277" s="25"/>
      <c r="E277" s="28"/>
      <c r="F277" s="28"/>
      <c r="G277" s="28"/>
      <c r="H277" s="28"/>
      <c r="I277" s="132"/>
      <c r="J277" s="28"/>
    </row>
    <row r="278" spans="1:10" ht="18" customHeight="1">
      <c r="A278" s="22"/>
      <c r="B278" s="23" t="s">
        <v>213</v>
      </c>
      <c r="C278" s="24"/>
      <c r="D278" s="25"/>
      <c r="E278" s="28"/>
      <c r="F278" s="28"/>
      <c r="G278" s="28"/>
      <c r="H278" s="28"/>
      <c r="I278" s="132"/>
      <c r="J278" s="28"/>
    </row>
    <row r="279" spans="1:10" ht="18" customHeight="1">
      <c r="A279" s="39"/>
      <c r="B279" s="50"/>
      <c r="C279" s="24"/>
      <c r="D279" s="25"/>
      <c r="E279" s="55"/>
      <c r="F279" s="28"/>
      <c r="G279" s="28"/>
      <c r="H279" s="28"/>
      <c r="I279" s="132"/>
      <c r="J279" s="28"/>
    </row>
    <row r="280" spans="1:10" ht="18" customHeight="1">
      <c r="A280" s="39"/>
      <c r="B280" s="23" t="s">
        <v>214</v>
      </c>
      <c r="C280" s="26"/>
      <c r="D280" s="32"/>
      <c r="E280" s="55"/>
      <c r="F280" s="28"/>
      <c r="G280" s="28"/>
      <c r="H280" s="28"/>
      <c r="I280" s="132"/>
      <c r="J280" s="28"/>
    </row>
    <row r="281" spans="1:10" ht="18" customHeight="1">
      <c r="A281" s="39"/>
      <c r="B281" s="23" t="s">
        <v>215</v>
      </c>
      <c r="C281" s="26"/>
      <c r="D281" s="32"/>
      <c r="E281" s="57"/>
      <c r="F281" s="57"/>
      <c r="G281" s="57"/>
      <c r="H281" s="133"/>
      <c r="I281" s="57"/>
      <c r="J281" s="57"/>
    </row>
    <row r="282" spans="1:10" ht="18" customHeight="1">
      <c r="A282" s="39"/>
      <c r="B282" s="50"/>
      <c r="C282" s="24"/>
      <c r="D282" s="25"/>
      <c r="E282" s="57"/>
      <c r="F282" s="57"/>
      <c r="G282" s="57"/>
      <c r="H282" s="133"/>
      <c r="I282" s="57"/>
      <c r="J282" s="57"/>
    </row>
    <row r="283" spans="1:10" ht="18" customHeight="1">
      <c r="A283" s="39"/>
      <c r="B283" s="23" t="s">
        <v>216</v>
      </c>
      <c r="C283" s="24"/>
      <c r="D283" s="25"/>
      <c r="E283" s="57"/>
      <c r="F283" s="57"/>
      <c r="G283" s="57"/>
      <c r="H283" s="133"/>
      <c r="I283" s="57"/>
      <c r="J283" s="57"/>
    </row>
    <row r="284" spans="1:10" ht="18" customHeight="1">
      <c r="A284" s="39"/>
      <c r="B284" s="58" t="s">
        <v>217</v>
      </c>
      <c r="C284" s="25"/>
      <c r="D284" s="25" t="s">
        <v>17</v>
      </c>
      <c r="E284" s="57"/>
      <c r="F284" s="57"/>
      <c r="G284" s="57"/>
      <c r="H284" s="133"/>
      <c r="I284" s="57"/>
      <c r="J284" s="57"/>
    </row>
    <row r="285" spans="1:10" ht="18" customHeight="1">
      <c r="A285" s="93"/>
      <c r="B285" s="94"/>
      <c r="C285" s="96"/>
      <c r="D285" s="96"/>
      <c r="E285" s="5"/>
      <c r="F285" s="5"/>
      <c r="G285" s="5"/>
      <c r="H285" s="134"/>
      <c r="I285" s="5"/>
      <c r="J285" s="5"/>
    </row>
    <row r="286" spans="1:10" ht="18" customHeight="1">
      <c r="A286" s="135"/>
      <c r="B286" s="357" t="s">
        <v>377</v>
      </c>
      <c r="C286" s="47"/>
      <c r="D286" s="370" t="s">
        <v>377</v>
      </c>
      <c r="E286" s="370"/>
      <c r="F286" s="370"/>
      <c r="G286" s="47"/>
      <c r="H286" s="371" t="s">
        <v>377</v>
      </c>
      <c r="I286" s="371"/>
      <c r="J286" s="5"/>
    </row>
    <row r="287" spans="1:10" ht="18" customHeight="1">
      <c r="A287" s="1"/>
      <c r="B287" s="358" t="s">
        <v>36</v>
      </c>
      <c r="C287" s="1"/>
      <c r="D287" s="372" t="s">
        <v>37</v>
      </c>
      <c r="E287" s="372"/>
      <c r="F287" s="372"/>
      <c r="G287" s="1"/>
      <c r="H287" s="372" t="s">
        <v>38</v>
      </c>
      <c r="I287" s="372"/>
      <c r="J287" s="5"/>
    </row>
    <row r="288" spans="1:10" ht="18" customHeight="1">
      <c r="A288" s="1"/>
      <c r="B288" s="210"/>
      <c r="C288" s="1"/>
      <c r="D288" s="210"/>
      <c r="E288" s="210"/>
      <c r="F288" s="210"/>
      <c r="G288" s="1"/>
      <c r="H288" s="210"/>
      <c r="I288" s="210"/>
      <c r="J288" s="5"/>
    </row>
    <row r="289" spans="1:10" ht="18" customHeight="1">
      <c r="A289" s="1"/>
      <c r="B289" s="358"/>
      <c r="C289" s="1"/>
      <c r="D289" s="358"/>
      <c r="E289" s="358"/>
      <c r="F289" s="358"/>
      <c r="G289" s="1"/>
      <c r="H289" s="358"/>
      <c r="I289" s="358"/>
      <c r="J289" s="5"/>
    </row>
    <row r="290" spans="1:10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2" t="s">
        <v>0</v>
      </c>
    </row>
    <row r="291" spans="1:10" ht="18" customHeight="1">
      <c r="A291" s="375" t="s">
        <v>1</v>
      </c>
      <c r="B291" s="375"/>
      <c r="C291" s="375"/>
      <c r="D291" s="375"/>
      <c r="E291" s="375"/>
      <c r="F291" s="375"/>
      <c r="G291" s="375"/>
      <c r="H291" s="375"/>
      <c r="I291" s="375"/>
      <c r="J291" s="375"/>
    </row>
    <row r="292" spans="1:10" ht="20.25" customHeight="1">
      <c r="A292" s="6" t="s">
        <v>378</v>
      </c>
      <c r="B292" s="6"/>
      <c r="C292" s="6"/>
      <c r="D292" s="6"/>
      <c r="E292" s="6"/>
      <c r="F292" s="6"/>
      <c r="G292" s="7"/>
      <c r="H292" s="8"/>
      <c r="I292" s="9"/>
      <c r="J292" s="10" t="s">
        <v>218</v>
      </c>
    </row>
    <row r="293" spans="1:10" ht="21" customHeight="1">
      <c r="A293" s="6" t="s">
        <v>379</v>
      </c>
      <c r="B293" s="212"/>
      <c r="C293" s="211"/>
      <c r="D293" s="211"/>
      <c r="E293" s="211"/>
      <c r="F293" s="211"/>
      <c r="G293" s="11"/>
      <c r="H293" s="11"/>
      <c r="I293" s="12"/>
      <c r="J293" s="13"/>
    </row>
    <row r="294" spans="1:10" ht="21" customHeight="1" thickBot="1">
      <c r="A294" s="373" t="s">
        <v>376</v>
      </c>
      <c r="B294" s="373"/>
      <c r="C294" s="373"/>
      <c r="D294" s="373"/>
      <c r="E294" s="373"/>
      <c r="F294" s="373"/>
      <c r="G294" s="14" t="s">
        <v>364</v>
      </c>
      <c r="H294" s="15"/>
      <c r="I294" s="353" t="s">
        <v>365</v>
      </c>
      <c r="J294" s="16"/>
    </row>
    <row r="295" spans="1:10" s="5" customFormat="1" ht="22.5" thickTop="1">
      <c r="A295" s="368" t="s">
        <v>3</v>
      </c>
      <c r="B295" s="368" t="s">
        <v>4</v>
      </c>
      <c r="C295" s="368" t="s">
        <v>5</v>
      </c>
      <c r="D295" s="368" t="s">
        <v>6</v>
      </c>
      <c r="E295" s="367" t="s">
        <v>7</v>
      </c>
      <c r="F295" s="367"/>
      <c r="G295" s="367" t="s">
        <v>8</v>
      </c>
      <c r="H295" s="367"/>
      <c r="I295" s="368" t="s">
        <v>9</v>
      </c>
      <c r="J295" s="368" t="s">
        <v>10</v>
      </c>
    </row>
    <row r="296" spans="1:10" s="5" customFormat="1">
      <c r="A296" s="374"/>
      <c r="B296" s="374"/>
      <c r="C296" s="374"/>
      <c r="D296" s="374"/>
      <c r="E296" s="21" t="s">
        <v>11</v>
      </c>
      <c r="F296" s="21" t="s">
        <v>12</v>
      </c>
      <c r="G296" s="21" t="s">
        <v>11</v>
      </c>
      <c r="H296" s="21" t="s">
        <v>12</v>
      </c>
      <c r="I296" s="374"/>
      <c r="J296" s="374"/>
    </row>
    <row r="297" spans="1:10" s="20" customFormat="1" ht="18" customHeight="1">
      <c r="A297" s="39"/>
      <c r="B297" s="138" t="s">
        <v>219</v>
      </c>
      <c r="C297" s="24"/>
      <c r="D297" s="25"/>
      <c r="E297" s="26"/>
      <c r="F297" s="26"/>
      <c r="G297" s="24"/>
      <c r="H297" s="27"/>
      <c r="I297" s="26" t="s">
        <v>14</v>
      </c>
      <c r="J297" s="28"/>
    </row>
    <row r="298" spans="1:10" s="20" customFormat="1" ht="18" customHeight="1">
      <c r="A298" s="91">
        <v>1</v>
      </c>
      <c r="B298" s="138" t="s">
        <v>28</v>
      </c>
      <c r="C298" s="25"/>
      <c r="D298" s="25"/>
      <c r="E298" s="26"/>
      <c r="F298" s="26"/>
      <c r="G298" s="24"/>
      <c r="H298" s="26"/>
      <c r="I298" s="26"/>
      <c r="J298" s="28"/>
    </row>
    <row r="299" spans="1:10" s="29" customFormat="1" ht="18" customHeight="1">
      <c r="A299" s="39"/>
      <c r="B299" s="139" t="s">
        <v>220</v>
      </c>
      <c r="C299" s="24"/>
      <c r="D299" s="25"/>
      <c r="E299" s="26"/>
      <c r="F299" s="26"/>
      <c r="G299" s="24"/>
      <c r="H299" s="27"/>
      <c r="I299" s="26"/>
      <c r="J299" s="28"/>
    </row>
    <row r="300" spans="1:10" s="29" customFormat="1" ht="18" customHeight="1">
      <c r="A300" s="39"/>
      <c r="B300" s="24" t="s">
        <v>221</v>
      </c>
      <c r="C300" s="25">
        <v>4</v>
      </c>
      <c r="D300" s="25" t="s">
        <v>93</v>
      </c>
      <c r="E300" s="30">
        <v>5600</v>
      </c>
      <c r="F300" s="30">
        <f>E300*C300</f>
        <v>22400</v>
      </c>
      <c r="G300" s="71" t="s">
        <v>91</v>
      </c>
      <c r="H300" s="27"/>
      <c r="I300" s="30">
        <f>SUM(F300,H300)</f>
        <v>22400</v>
      </c>
      <c r="J300" s="28" t="s">
        <v>19</v>
      </c>
    </row>
    <row r="301" spans="1:10" s="29" customFormat="1" ht="18" customHeight="1">
      <c r="A301" s="39"/>
      <c r="B301" s="138" t="s">
        <v>222</v>
      </c>
      <c r="C301" s="24"/>
      <c r="D301" s="25"/>
      <c r="E301" s="26"/>
      <c r="F301" s="35">
        <f>SUM(F300)</f>
        <v>22400</v>
      </c>
      <c r="G301" s="138"/>
      <c r="H301" s="140"/>
      <c r="I301" s="35">
        <f>SUM(I300)</f>
        <v>22400</v>
      </c>
      <c r="J301" s="28"/>
    </row>
    <row r="302" spans="1:10" s="29" customFormat="1" ht="18" customHeight="1">
      <c r="A302" s="39"/>
      <c r="B302" s="141"/>
      <c r="C302" s="24"/>
      <c r="D302" s="25"/>
      <c r="E302" s="26"/>
      <c r="F302" s="30"/>
      <c r="G302" s="24"/>
      <c r="H302" s="27"/>
      <c r="I302" s="30"/>
      <c r="J302" s="28"/>
    </row>
    <row r="303" spans="1:10" ht="18" customHeight="1">
      <c r="A303" s="39"/>
      <c r="B303" s="24"/>
      <c r="C303" s="24"/>
      <c r="D303" s="25"/>
      <c r="E303" s="26"/>
      <c r="F303" s="30"/>
      <c r="G303" s="24"/>
      <c r="H303" s="27"/>
      <c r="I303" s="30"/>
      <c r="J303" s="28"/>
    </row>
    <row r="304" spans="1:10" ht="18" customHeight="1">
      <c r="A304" s="39"/>
      <c r="B304" s="24"/>
      <c r="C304" s="24"/>
      <c r="D304" s="25"/>
      <c r="E304" s="26"/>
      <c r="F304" s="30"/>
      <c r="G304" s="24"/>
      <c r="H304" s="27"/>
      <c r="I304" s="30"/>
      <c r="J304" s="28"/>
    </row>
    <row r="305" spans="1:10" ht="18" customHeight="1">
      <c r="A305" s="39"/>
      <c r="B305" s="58" t="s">
        <v>223</v>
      </c>
      <c r="C305" s="24"/>
      <c r="D305" s="58" t="s">
        <v>17</v>
      </c>
      <c r="E305" s="26"/>
      <c r="F305" s="35">
        <f>SUM(F301)</f>
        <v>22400</v>
      </c>
      <c r="G305" s="138"/>
      <c r="H305" s="140"/>
      <c r="I305" s="35">
        <f>SUM(I301)</f>
        <v>22400</v>
      </c>
      <c r="J305" s="28"/>
    </row>
    <row r="306" spans="1:10" ht="18" customHeight="1">
      <c r="A306" s="22">
        <v>2</v>
      </c>
      <c r="B306" s="138" t="s">
        <v>29</v>
      </c>
      <c r="C306" s="24"/>
      <c r="D306" s="25"/>
      <c r="E306" s="26"/>
      <c r="F306" s="26"/>
      <c r="G306" s="24"/>
      <c r="H306" s="27"/>
      <c r="I306" s="26"/>
      <c r="J306" s="28"/>
    </row>
    <row r="307" spans="1:10" ht="18" customHeight="1">
      <c r="A307" s="39"/>
      <c r="B307" s="138" t="s">
        <v>224</v>
      </c>
      <c r="C307" s="24"/>
      <c r="D307" s="25"/>
      <c r="E307" s="26"/>
      <c r="F307" s="26"/>
      <c r="G307" s="24"/>
      <c r="H307" s="27"/>
      <c r="I307" s="26"/>
      <c r="J307" s="28"/>
    </row>
    <row r="308" spans="1:10" ht="18" customHeight="1">
      <c r="A308" s="39"/>
      <c r="B308" s="138" t="s">
        <v>225</v>
      </c>
      <c r="C308" s="24"/>
      <c r="D308" s="25"/>
      <c r="E308" s="26"/>
      <c r="F308" s="26"/>
      <c r="G308" s="24"/>
      <c r="H308" s="27"/>
      <c r="I308" s="26"/>
      <c r="J308" s="28"/>
    </row>
    <row r="309" spans="1:10" ht="18" customHeight="1">
      <c r="A309" s="39"/>
      <c r="B309" s="24"/>
      <c r="C309" s="24"/>
      <c r="D309" s="25"/>
      <c r="E309" s="26"/>
      <c r="F309" s="26"/>
      <c r="G309" s="24"/>
      <c r="H309" s="27"/>
      <c r="I309" s="26"/>
      <c r="J309" s="28"/>
    </row>
    <row r="310" spans="1:10" ht="18" customHeight="1">
      <c r="A310" s="39"/>
      <c r="B310" s="24"/>
      <c r="C310" s="26"/>
      <c r="D310" s="32"/>
      <c r="E310" s="26"/>
      <c r="F310" s="26"/>
      <c r="G310" s="24"/>
      <c r="H310" s="27"/>
      <c r="I310" s="26"/>
      <c r="J310" s="28"/>
    </row>
    <row r="311" spans="1:10" ht="18" customHeight="1">
      <c r="A311" s="39"/>
      <c r="B311" s="24"/>
      <c r="C311" s="26"/>
      <c r="D311" s="32"/>
      <c r="E311" s="26"/>
      <c r="F311" s="26"/>
      <c r="G311" s="24"/>
      <c r="H311" s="27"/>
      <c r="I311" s="26"/>
      <c r="J311" s="28"/>
    </row>
    <row r="312" spans="1:10" ht="18" customHeight="1">
      <c r="A312" s="39"/>
      <c r="B312" s="58" t="s">
        <v>217</v>
      </c>
      <c r="C312" s="25"/>
      <c r="D312" s="58" t="s">
        <v>17</v>
      </c>
      <c r="E312" s="26"/>
      <c r="F312" s="26"/>
      <c r="G312" s="24"/>
      <c r="H312" s="27"/>
      <c r="I312" s="26"/>
      <c r="J312" s="57"/>
    </row>
    <row r="313" spans="1:10" ht="18" customHeight="1">
      <c r="A313" s="93"/>
      <c r="B313" s="94"/>
      <c r="C313" s="96"/>
      <c r="D313" s="94"/>
      <c r="E313" s="142"/>
      <c r="F313" s="142"/>
      <c r="G313" s="95"/>
      <c r="H313" s="143"/>
      <c r="I313" s="142"/>
      <c r="J313" s="5"/>
    </row>
    <row r="314" spans="1:10" ht="18" customHeight="1">
      <c r="A314" s="93"/>
      <c r="B314" s="94"/>
      <c r="C314" s="96"/>
      <c r="D314" s="94"/>
      <c r="E314" s="142"/>
      <c r="F314" s="142"/>
      <c r="G314" s="95"/>
      <c r="H314" s="143"/>
      <c r="I314" s="142"/>
      <c r="J314" s="5"/>
    </row>
    <row r="315" spans="1:10" ht="18" customHeight="1">
      <c r="A315" s="93"/>
      <c r="B315" s="94"/>
      <c r="C315" s="96"/>
      <c r="D315" s="94"/>
      <c r="E315" s="142"/>
      <c r="F315" s="142"/>
      <c r="G315" s="95"/>
      <c r="H315" s="143"/>
      <c r="I315" s="142"/>
      <c r="J315" s="5"/>
    </row>
    <row r="316" spans="1:10" ht="18" customHeight="1">
      <c r="A316" s="135"/>
      <c r="B316" s="357" t="s">
        <v>377</v>
      </c>
      <c r="C316" s="47"/>
      <c r="D316" s="370" t="s">
        <v>377</v>
      </c>
      <c r="E316" s="370"/>
      <c r="F316" s="370"/>
      <c r="G316" s="47"/>
      <c r="H316" s="371" t="s">
        <v>377</v>
      </c>
      <c r="I316" s="371"/>
      <c r="J316" s="5"/>
    </row>
    <row r="317" spans="1:10" ht="18" customHeight="1">
      <c r="A317" s="1"/>
      <c r="B317" s="358" t="s">
        <v>36</v>
      </c>
      <c r="C317" s="1"/>
      <c r="D317" s="372" t="s">
        <v>37</v>
      </c>
      <c r="E317" s="372"/>
      <c r="F317" s="372"/>
      <c r="G317" s="1"/>
      <c r="H317" s="372" t="s">
        <v>38</v>
      </c>
      <c r="I317" s="372"/>
      <c r="J317" s="5"/>
    </row>
    <row r="318" spans="1:10" ht="18" customHeight="1">
      <c r="A318" s="93"/>
      <c r="B318" s="94"/>
      <c r="C318" s="96"/>
      <c r="D318" s="94"/>
      <c r="E318" s="142"/>
      <c r="F318" s="142"/>
      <c r="G318" s="95"/>
      <c r="H318" s="143"/>
      <c r="I318" s="142"/>
      <c r="J318" s="5"/>
    </row>
    <row r="319" spans="1:10" ht="18" customHeight="1">
      <c r="A319" s="93"/>
      <c r="B319" s="94"/>
      <c r="C319" s="96"/>
      <c r="D319" s="94"/>
      <c r="E319" s="142"/>
      <c r="F319" s="142"/>
      <c r="G319" s="95"/>
      <c r="H319" s="143"/>
      <c r="I319" s="142"/>
      <c r="J319" s="5"/>
    </row>
    <row r="320" spans="1:10" ht="18" customHeight="1">
      <c r="A320" s="93"/>
      <c r="B320" s="94"/>
      <c r="C320" s="96"/>
      <c r="D320" s="94"/>
      <c r="E320" s="142"/>
      <c r="F320" s="142"/>
      <c r="G320" s="95"/>
      <c r="H320" s="143"/>
      <c r="I320" s="142"/>
      <c r="J320" s="5"/>
    </row>
    <row r="321" spans="1:10" ht="24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 t="s">
        <v>0</v>
      </c>
    </row>
    <row r="322" spans="1:10" ht="16.5" customHeight="1">
      <c r="A322" s="375" t="s">
        <v>1</v>
      </c>
      <c r="B322" s="375"/>
      <c r="C322" s="375"/>
      <c r="D322" s="375"/>
      <c r="E322" s="375"/>
      <c r="F322" s="375"/>
      <c r="G322" s="375"/>
      <c r="H322" s="375"/>
      <c r="I322" s="375"/>
      <c r="J322" s="375"/>
    </row>
    <row r="323" spans="1:10" ht="22.5" customHeight="1">
      <c r="A323" s="6" t="s">
        <v>378</v>
      </c>
      <c r="B323" s="6"/>
      <c r="C323" s="6"/>
      <c r="D323" s="6"/>
      <c r="E323" s="6"/>
      <c r="F323" s="6"/>
      <c r="G323" s="7"/>
      <c r="H323" s="8"/>
      <c r="I323" s="9"/>
      <c r="J323" s="10" t="s">
        <v>226</v>
      </c>
    </row>
    <row r="324" spans="1:10" ht="21" customHeight="1">
      <c r="A324" s="6" t="s">
        <v>379</v>
      </c>
      <c r="B324" s="212"/>
      <c r="C324" s="211"/>
      <c r="D324" s="211"/>
      <c r="E324" s="211"/>
      <c r="F324" s="211"/>
      <c r="G324" s="11"/>
      <c r="H324" s="11"/>
      <c r="I324" s="12"/>
      <c r="J324" s="13"/>
    </row>
    <row r="325" spans="1:10" ht="22.5" customHeight="1" thickBot="1">
      <c r="A325" s="373" t="s">
        <v>376</v>
      </c>
      <c r="B325" s="373"/>
      <c r="C325" s="373"/>
      <c r="D325" s="373"/>
      <c r="E325" s="373"/>
      <c r="F325" s="373"/>
      <c r="G325" s="14" t="s">
        <v>364</v>
      </c>
      <c r="H325" s="15"/>
      <c r="I325" s="353" t="s">
        <v>365</v>
      </c>
      <c r="J325" s="16"/>
    </row>
    <row r="326" spans="1:10" s="5" customFormat="1" ht="22.5" thickTop="1">
      <c r="A326" s="368" t="s">
        <v>3</v>
      </c>
      <c r="B326" s="368" t="s">
        <v>4</v>
      </c>
      <c r="C326" s="368" t="s">
        <v>5</v>
      </c>
      <c r="D326" s="368" t="s">
        <v>6</v>
      </c>
      <c r="E326" s="367" t="s">
        <v>7</v>
      </c>
      <c r="F326" s="367"/>
      <c r="G326" s="367" t="s">
        <v>8</v>
      </c>
      <c r="H326" s="367"/>
      <c r="I326" s="368" t="s">
        <v>9</v>
      </c>
      <c r="J326" s="368" t="s">
        <v>10</v>
      </c>
    </row>
    <row r="327" spans="1:10" s="5" customFormat="1" ht="22.5" thickBot="1">
      <c r="A327" s="369"/>
      <c r="B327" s="369"/>
      <c r="C327" s="369"/>
      <c r="D327" s="369"/>
      <c r="E327" s="144" t="s">
        <v>11</v>
      </c>
      <c r="F327" s="144" t="s">
        <v>12</v>
      </c>
      <c r="G327" s="144" t="s">
        <v>11</v>
      </c>
      <c r="H327" s="144" t="s">
        <v>12</v>
      </c>
      <c r="I327" s="369"/>
      <c r="J327" s="369"/>
    </row>
    <row r="328" spans="1:10" s="20" customFormat="1" ht="19.5" customHeight="1" thickTop="1">
      <c r="A328" s="145"/>
      <c r="B328" s="146" t="s">
        <v>31</v>
      </c>
      <c r="C328" s="145"/>
      <c r="D328" s="145"/>
      <c r="E328" s="145"/>
      <c r="F328" s="145"/>
      <c r="G328" s="145"/>
      <c r="H328" s="145"/>
      <c r="I328" s="147"/>
      <c r="J328" s="148"/>
    </row>
    <row r="329" spans="1:10" s="20" customFormat="1" ht="19.5" customHeight="1">
      <c r="A329" s="48">
        <v>1</v>
      </c>
      <c r="B329" s="149" t="s">
        <v>32</v>
      </c>
      <c r="C329" s="131"/>
      <c r="D329" s="48"/>
      <c r="E329" s="131"/>
      <c r="F329" s="131"/>
      <c r="G329" s="131"/>
      <c r="H329" s="131"/>
      <c r="I329" s="130" t="s">
        <v>14</v>
      </c>
      <c r="J329" s="28"/>
    </row>
    <row r="330" spans="1:10" s="29" customFormat="1" ht="19.5" customHeight="1">
      <c r="A330" s="48"/>
      <c r="B330" s="149" t="s">
        <v>227</v>
      </c>
      <c r="C330" s="131"/>
      <c r="D330" s="48"/>
      <c r="E330" s="131"/>
      <c r="F330" s="131"/>
      <c r="G330" s="131"/>
      <c r="H330" s="131"/>
      <c r="I330" s="150" t="s">
        <v>14</v>
      </c>
      <c r="J330" s="28"/>
    </row>
    <row r="331" spans="1:10" s="29" customFormat="1" ht="19.5" customHeight="1">
      <c r="A331" s="48"/>
      <c r="B331" s="49" t="s">
        <v>46</v>
      </c>
      <c r="C331" s="131"/>
      <c r="D331" s="48"/>
      <c r="E331" s="131"/>
      <c r="F331" s="131"/>
      <c r="G331" s="131"/>
      <c r="H331" s="131"/>
      <c r="I331" s="130" t="s">
        <v>14</v>
      </c>
      <c r="J331" s="28"/>
    </row>
    <row r="332" spans="1:10" s="29" customFormat="1" ht="19.5" customHeight="1" thickBot="1">
      <c r="A332" s="151"/>
      <c r="B332" s="152"/>
      <c r="C332" s="153"/>
      <c r="D332" s="154"/>
      <c r="E332" s="153"/>
      <c r="F332" s="153"/>
      <c r="G332" s="153"/>
      <c r="H332" s="153"/>
      <c r="I332" s="155"/>
      <c r="J332" s="355"/>
    </row>
    <row r="333" spans="1:10" ht="19.5" customHeight="1" thickBot="1">
      <c r="A333" s="156"/>
      <c r="B333" s="157" t="s">
        <v>228</v>
      </c>
      <c r="C333" s="158"/>
      <c r="D333" s="159" t="s">
        <v>17</v>
      </c>
      <c r="E333" s="160"/>
      <c r="F333" s="160"/>
      <c r="G333" s="160"/>
      <c r="H333" s="160"/>
      <c r="I333" s="161"/>
      <c r="J333" s="162"/>
    </row>
    <row r="334" spans="1:10" ht="19.5" customHeight="1">
      <c r="A334" s="145">
        <v>2</v>
      </c>
      <c r="B334" s="163" t="s">
        <v>33</v>
      </c>
      <c r="C334" s="164"/>
      <c r="D334" s="164"/>
      <c r="E334" s="148"/>
      <c r="F334" s="148"/>
      <c r="G334" s="148"/>
      <c r="H334" s="148"/>
      <c r="I334" s="165"/>
      <c r="J334" s="148"/>
    </row>
    <row r="335" spans="1:10" ht="19.5" customHeight="1">
      <c r="A335" s="48"/>
      <c r="B335" s="109" t="s">
        <v>229</v>
      </c>
      <c r="C335" s="120"/>
      <c r="D335" s="120"/>
      <c r="E335" s="28"/>
      <c r="F335" s="28"/>
      <c r="G335" s="28"/>
      <c r="H335" s="28"/>
      <c r="I335" s="132"/>
      <c r="J335" s="28"/>
    </row>
    <row r="336" spans="1:10" ht="19.5" customHeight="1">
      <c r="A336" s="48"/>
      <c r="B336" s="119" t="s">
        <v>53</v>
      </c>
      <c r="C336" s="120"/>
      <c r="D336" s="48"/>
      <c r="E336" s="28"/>
      <c r="F336" s="28"/>
      <c r="G336" s="28"/>
      <c r="H336" s="28"/>
      <c r="I336" s="132"/>
      <c r="J336" s="28"/>
    </row>
    <row r="337" spans="1:10" ht="19.5" customHeight="1">
      <c r="A337" s="48"/>
      <c r="B337" s="119"/>
      <c r="C337" s="120"/>
      <c r="D337" s="120"/>
      <c r="E337" s="28"/>
      <c r="F337" s="28"/>
      <c r="G337" s="28"/>
      <c r="H337" s="28"/>
      <c r="I337" s="132"/>
      <c r="J337" s="28"/>
    </row>
    <row r="338" spans="1:10" ht="19.5" customHeight="1">
      <c r="A338" s="166"/>
      <c r="B338" s="167"/>
      <c r="C338" s="168"/>
      <c r="D338" s="168"/>
      <c r="E338" s="167"/>
      <c r="F338" s="167"/>
      <c r="G338" s="167"/>
      <c r="H338" s="167"/>
      <c r="I338" s="169"/>
      <c r="J338" s="167"/>
    </row>
    <row r="339" spans="1:10" ht="19.5" customHeight="1">
      <c r="A339" s="48"/>
      <c r="B339" s="123" t="s">
        <v>230</v>
      </c>
      <c r="C339" s="120"/>
      <c r="D339" s="119" t="s">
        <v>17</v>
      </c>
      <c r="E339" s="28"/>
      <c r="F339" s="28"/>
      <c r="G339" s="28"/>
      <c r="H339" s="28"/>
      <c r="I339" s="132"/>
      <c r="J339" s="28"/>
    </row>
    <row r="340" spans="1:10" ht="19.5" customHeight="1">
      <c r="A340" s="101"/>
      <c r="B340" s="170"/>
      <c r="C340" s="171"/>
      <c r="D340" s="171"/>
      <c r="E340" s="43"/>
      <c r="F340" s="43"/>
      <c r="G340" s="43"/>
      <c r="H340" s="43"/>
      <c r="I340" s="172"/>
      <c r="J340" s="43"/>
    </row>
    <row r="341" spans="1:10" ht="19.5" customHeight="1">
      <c r="A341" s="173"/>
      <c r="B341" s="43"/>
      <c r="C341" s="171"/>
      <c r="D341" s="171"/>
      <c r="E341" s="43"/>
      <c r="F341" s="43"/>
      <c r="G341" s="43"/>
      <c r="H341" s="43"/>
      <c r="I341" s="172"/>
      <c r="J341" s="43"/>
    </row>
    <row r="342" spans="1:10" ht="19.5" customHeight="1">
      <c r="A342" s="59"/>
      <c r="B342" s="136" t="s">
        <v>377</v>
      </c>
      <c r="C342" s="47"/>
      <c r="D342" s="370" t="s">
        <v>377</v>
      </c>
      <c r="E342" s="370"/>
      <c r="F342" s="370"/>
      <c r="G342" s="47"/>
      <c r="H342" s="371" t="s">
        <v>377</v>
      </c>
      <c r="I342" s="371"/>
      <c r="J342" s="43"/>
    </row>
    <row r="343" spans="1:10" ht="19.5" customHeight="1">
      <c r="B343" s="137" t="s">
        <v>36</v>
      </c>
      <c r="C343" s="1"/>
      <c r="D343" s="372" t="s">
        <v>37</v>
      </c>
      <c r="E343" s="372"/>
      <c r="F343" s="372"/>
      <c r="G343" s="1"/>
      <c r="H343" s="372" t="s">
        <v>38</v>
      </c>
      <c r="I343" s="372"/>
      <c r="J343" s="5"/>
    </row>
    <row r="344" spans="1:10" ht="19.5" customHeight="1">
      <c r="B344" s="5"/>
      <c r="C344" s="134"/>
      <c r="D344" s="134"/>
      <c r="E344" s="5"/>
      <c r="F344" s="5"/>
      <c r="G344" s="5"/>
      <c r="H344" s="134"/>
      <c r="I344" s="3"/>
      <c r="J344" s="5"/>
    </row>
    <row r="345" spans="1:10" ht="19.5" customHeight="1">
      <c r="A345" s="59"/>
      <c r="B345" s="5"/>
      <c r="C345" s="134"/>
      <c r="D345" s="134"/>
      <c r="E345" s="5"/>
      <c r="F345" s="89"/>
      <c r="G345" s="89"/>
      <c r="H345" s="174"/>
      <c r="I345" s="175"/>
      <c r="J345" s="174"/>
    </row>
    <row r="346" spans="1:10" ht="19.5" customHeight="1">
      <c r="A346" s="135"/>
      <c r="J346" s="5"/>
    </row>
    <row r="347" spans="1:10" ht="18.75" customHeight="1">
      <c r="A347" s="1"/>
    </row>
    <row r="348" spans="1:10" ht="19.5" customHeight="1"/>
  </sheetData>
  <protectedRanges>
    <protectedRange sqref="E3 E32 E65 E99 E132 E165 E196 E227 E260 E292 E323" name="Range1_1"/>
  </protectedRanges>
  <mergeCells count="155">
    <mergeCell ref="D27:F27"/>
    <mergeCell ref="H27:I27"/>
    <mergeCell ref="J6:J7"/>
    <mergeCell ref="A26:E26"/>
    <mergeCell ref="D28:F28"/>
    <mergeCell ref="H28:I28"/>
    <mergeCell ref="A2:J2"/>
    <mergeCell ref="A5:F5"/>
    <mergeCell ref="A6:A7"/>
    <mergeCell ref="B6:B7"/>
    <mergeCell ref="C6:C7"/>
    <mergeCell ref="D6:D7"/>
    <mergeCell ref="E6:F6"/>
    <mergeCell ref="G6:H6"/>
    <mergeCell ref="I6:I7"/>
    <mergeCell ref="J35:J36"/>
    <mergeCell ref="D61:F61"/>
    <mergeCell ref="H61:I61"/>
    <mergeCell ref="D62:F62"/>
    <mergeCell ref="H62:I62"/>
    <mergeCell ref="A64:J64"/>
    <mergeCell ref="A31:J31"/>
    <mergeCell ref="A34:F34"/>
    <mergeCell ref="A35:A36"/>
    <mergeCell ref="B35:B36"/>
    <mergeCell ref="C35:C36"/>
    <mergeCell ref="D35:D36"/>
    <mergeCell ref="E35:F35"/>
    <mergeCell ref="G35:H35"/>
    <mergeCell ref="I35:I36"/>
    <mergeCell ref="G68:H68"/>
    <mergeCell ref="I68:I69"/>
    <mergeCell ref="J68:J69"/>
    <mergeCell ref="D95:F95"/>
    <mergeCell ref="H95:I95"/>
    <mergeCell ref="D96:F96"/>
    <mergeCell ref="H96:I96"/>
    <mergeCell ref="A67:F67"/>
    <mergeCell ref="A68:A69"/>
    <mergeCell ref="B68:B69"/>
    <mergeCell ref="C68:C69"/>
    <mergeCell ref="D68:D69"/>
    <mergeCell ref="E68:F68"/>
    <mergeCell ref="J102:J103"/>
    <mergeCell ref="D128:F128"/>
    <mergeCell ref="H128:I128"/>
    <mergeCell ref="D129:F129"/>
    <mergeCell ref="H129:I129"/>
    <mergeCell ref="A131:J131"/>
    <mergeCell ref="A98:J98"/>
    <mergeCell ref="A101:F101"/>
    <mergeCell ref="A102:A103"/>
    <mergeCell ref="B102:B103"/>
    <mergeCell ref="C102:C103"/>
    <mergeCell ref="D102:D103"/>
    <mergeCell ref="E102:F102"/>
    <mergeCell ref="G102:H102"/>
    <mergeCell ref="I102:I103"/>
    <mergeCell ref="G135:H135"/>
    <mergeCell ref="I135:I136"/>
    <mergeCell ref="J135:J136"/>
    <mergeCell ref="D161:F161"/>
    <mergeCell ref="H161:I161"/>
    <mergeCell ref="D162:F162"/>
    <mergeCell ref="H162:I162"/>
    <mergeCell ref="A134:F134"/>
    <mergeCell ref="A135:A136"/>
    <mergeCell ref="B135:B136"/>
    <mergeCell ref="C135:C136"/>
    <mergeCell ref="D135:D136"/>
    <mergeCell ref="E135:F135"/>
    <mergeCell ref="J168:J169"/>
    <mergeCell ref="D191:F191"/>
    <mergeCell ref="H191:I191"/>
    <mergeCell ref="D192:F192"/>
    <mergeCell ref="H192:I192"/>
    <mergeCell ref="A195:J195"/>
    <mergeCell ref="A164:J164"/>
    <mergeCell ref="A167:F167"/>
    <mergeCell ref="A168:A169"/>
    <mergeCell ref="B168:B169"/>
    <mergeCell ref="C168:C169"/>
    <mergeCell ref="D168:D169"/>
    <mergeCell ref="E168:F168"/>
    <mergeCell ref="G168:H168"/>
    <mergeCell ref="I168:I169"/>
    <mergeCell ref="G199:H199"/>
    <mergeCell ref="I199:I200"/>
    <mergeCell ref="J199:J200"/>
    <mergeCell ref="D221:F221"/>
    <mergeCell ref="H221:I221"/>
    <mergeCell ref="D222:F222"/>
    <mergeCell ref="H222:I222"/>
    <mergeCell ref="A198:F198"/>
    <mergeCell ref="A199:A200"/>
    <mergeCell ref="B199:B200"/>
    <mergeCell ref="C199:C200"/>
    <mergeCell ref="D199:D200"/>
    <mergeCell ref="E199:F199"/>
    <mergeCell ref="J230:J231"/>
    <mergeCell ref="D254:F254"/>
    <mergeCell ref="H254:I254"/>
    <mergeCell ref="D255:F255"/>
    <mergeCell ref="H255:I255"/>
    <mergeCell ref="A259:J259"/>
    <mergeCell ref="A226:J226"/>
    <mergeCell ref="A229:F229"/>
    <mergeCell ref="A230:A231"/>
    <mergeCell ref="B230:B231"/>
    <mergeCell ref="C230:C231"/>
    <mergeCell ref="D230:D231"/>
    <mergeCell ref="E230:F230"/>
    <mergeCell ref="G230:H230"/>
    <mergeCell ref="I230:I231"/>
    <mergeCell ref="G263:H263"/>
    <mergeCell ref="I263:I264"/>
    <mergeCell ref="J263:J264"/>
    <mergeCell ref="D286:F286"/>
    <mergeCell ref="H286:I286"/>
    <mergeCell ref="D287:F287"/>
    <mergeCell ref="H287:I287"/>
    <mergeCell ref="A262:F262"/>
    <mergeCell ref="A263:A264"/>
    <mergeCell ref="B263:B264"/>
    <mergeCell ref="C263:C264"/>
    <mergeCell ref="D263:D264"/>
    <mergeCell ref="E263:F263"/>
    <mergeCell ref="J295:J296"/>
    <mergeCell ref="D316:F316"/>
    <mergeCell ref="H316:I316"/>
    <mergeCell ref="D317:F317"/>
    <mergeCell ref="H317:I317"/>
    <mergeCell ref="A322:J322"/>
    <mergeCell ref="A291:J291"/>
    <mergeCell ref="A294:F294"/>
    <mergeCell ref="A295:A296"/>
    <mergeCell ref="B295:B296"/>
    <mergeCell ref="C295:C296"/>
    <mergeCell ref="D295:D296"/>
    <mergeCell ref="E295:F295"/>
    <mergeCell ref="G295:H295"/>
    <mergeCell ref="I295:I296"/>
    <mergeCell ref="G326:H326"/>
    <mergeCell ref="I326:I327"/>
    <mergeCell ref="J326:J327"/>
    <mergeCell ref="D342:F342"/>
    <mergeCell ref="H342:I342"/>
    <mergeCell ref="D343:F343"/>
    <mergeCell ref="H343:I343"/>
    <mergeCell ref="A325:F325"/>
    <mergeCell ref="A326:A327"/>
    <mergeCell ref="B326:B327"/>
    <mergeCell ref="C326:C327"/>
    <mergeCell ref="D326:D327"/>
    <mergeCell ref="E326:F326"/>
  </mergeCells>
  <printOptions horizontalCentered="1"/>
  <pageMargins left="0.11811023622047245" right="7.874015748031496E-2" top="7.874015748031496E-2" bottom="0" header="0" footer="0"/>
  <pageSetup paperSize="9" scale="9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Layout" topLeftCell="A7" zoomScaleNormal="100" zoomScaleSheetLayoutView="110" workbookViewId="0">
      <selection activeCell="E14" sqref="E14"/>
    </sheetView>
  </sheetViews>
  <sheetFormatPr defaultRowHeight="21.75"/>
  <cols>
    <col min="1" max="1" width="6.625" style="3" customWidth="1"/>
    <col min="2" max="2" width="40.25" style="3" customWidth="1"/>
    <col min="3" max="3" width="7.375" style="3" customWidth="1"/>
    <col min="4" max="4" width="7.25" style="3" customWidth="1"/>
    <col min="5" max="5" width="11.875" style="3" customWidth="1"/>
    <col min="6" max="6" width="11.625" style="3" customWidth="1"/>
    <col min="7" max="7" width="13" style="3" customWidth="1"/>
    <col min="8" max="8" width="12.375" style="3" customWidth="1"/>
    <col min="9" max="9" width="14.375" style="3" customWidth="1"/>
    <col min="10" max="10" width="8.875" style="3" customWidth="1"/>
    <col min="11" max="16384" width="9" style="3"/>
  </cols>
  <sheetData>
    <row r="1" spans="1:10">
      <c r="A1" s="381" t="s">
        <v>369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ht="24">
      <c r="A2" s="382" t="s">
        <v>1</v>
      </c>
      <c r="B2" s="382"/>
      <c r="C2" s="382"/>
      <c r="D2" s="382"/>
      <c r="E2" s="382"/>
      <c r="F2" s="382"/>
      <c r="G2" s="382"/>
      <c r="H2" s="382"/>
      <c r="I2" s="382"/>
      <c r="J2" s="382"/>
    </row>
    <row r="3" spans="1:10" s="5" customFormat="1" ht="24">
      <c r="A3" s="6" t="s">
        <v>378</v>
      </c>
      <c r="B3" s="6"/>
      <c r="C3" s="6"/>
      <c r="D3" s="6"/>
      <c r="E3" s="6"/>
      <c r="F3" s="6"/>
      <c r="G3" s="7"/>
      <c r="H3" s="8"/>
      <c r="I3" s="9"/>
      <c r="J3" s="10" t="s">
        <v>231</v>
      </c>
    </row>
    <row r="4" spans="1:10" s="177" customFormat="1" ht="24">
      <c r="A4" s="6" t="s">
        <v>379</v>
      </c>
      <c r="B4" s="212"/>
      <c r="C4" s="211"/>
      <c r="D4" s="211"/>
      <c r="E4" s="211"/>
      <c r="F4" s="211"/>
      <c r="G4" s="11"/>
      <c r="H4" s="11"/>
      <c r="I4" s="12"/>
      <c r="J4" s="13"/>
    </row>
    <row r="5" spans="1:10" ht="24.75" thickBot="1">
      <c r="A5" s="373" t="s">
        <v>376</v>
      </c>
      <c r="B5" s="373"/>
      <c r="C5" s="373"/>
      <c r="D5" s="373"/>
      <c r="E5" s="373"/>
      <c r="F5" s="373"/>
      <c r="G5" s="14" t="s">
        <v>364</v>
      </c>
      <c r="H5" s="15"/>
      <c r="I5" s="353" t="s">
        <v>365</v>
      </c>
      <c r="J5" s="16"/>
    </row>
    <row r="6" spans="1:10" s="116" customFormat="1" ht="24.75" thickTop="1">
      <c r="A6" s="383" t="s">
        <v>3</v>
      </c>
      <c r="B6" s="391" t="s">
        <v>4</v>
      </c>
      <c r="C6" s="391" t="s">
        <v>5</v>
      </c>
      <c r="D6" s="391" t="s">
        <v>6</v>
      </c>
      <c r="E6" s="384" t="s">
        <v>232</v>
      </c>
      <c r="F6" s="384"/>
      <c r="G6" s="384" t="s">
        <v>8</v>
      </c>
      <c r="H6" s="385"/>
      <c r="I6" s="178" t="s">
        <v>17</v>
      </c>
      <c r="J6" s="386" t="s">
        <v>10</v>
      </c>
    </row>
    <row r="7" spans="1:10">
      <c r="A7" s="383"/>
      <c r="B7" s="391"/>
      <c r="C7" s="391"/>
      <c r="D7" s="391"/>
      <c r="E7" s="179" t="s">
        <v>11</v>
      </c>
      <c r="F7" s="179" t="s">
        <v>12</v>
      </c>
      <c r="G7" s="179" t="s">
        <v>11</v>
      </c>
      <c r="H7" s="180" t="s">
        <v>12</v>
      </c>
      <c r="I7" s="181" t="s">
        <v>233</v>
      </c>
      <c r="J7" s="387"/>
    </row>
    <row r="8" spans="1:10" ht="24">
      <c r="A8" s="182"/>
      <c r="B8" s="183" t="s">
        <v>234</v>
      </c>
      <c r="C8" s="184"/>
      <c r="D8" s="185"/>
      <c r="E8" s="186"/>
      <c r="F8" s="186"/>
      <c r="G8" s="184"/>
      <c r="H8" s="187"/>
      <c r="I8" s="186" t="s">
        <v>14</v>
      </c>
      <c r="J8" s="184"/>
    </row>
    <row r="9" spans="1:10" ht="24">
      <c r="A9" s="182"/>
      <c r="B9" s="183" t="s">
        <v>235</v>
      </c>
      <c r="C9" s="185"/>
      <c r="D9" s="185"/>
      <c r="E9" s="186"/>
      <c r="F9" s="186"/>
      <c r="G9" s="184"/>
      <c r="H9" s="186"/>
      <c r="I9" s="186"/>
      <c r="J9" s="184"/>
    </row>
    <row r="10" spans="1:10" ht="19.5" customHeight="1">
      <c r="A10" s="182"/>
      <c r="B10" s="188" t="s">
        <v>236</v>
      </c>
      <c r="C10" s="184"/>
      <c r="D10" s="189" t="s">
        <v>17</v>
      </c>
      <c r="E10" s="186"/>
      <c r="F10" s="190">
        <v>202536</v>
      </c>
      <c r="G10" s="183"/>
      <c r="H10" s="191"/>
      <c r="I10" s="190">
        <f>F10</f>
        <v>202536</v>
      </c>
      <c r="J10" s="184"/>
    </row>
    <row r="11" spans="1:10" ht="24">
      <c r="A11" s="182"/>
      <c r="B11" s="183" t="s">
        <v>237</v>
      </c>
      <c r="C11" s="184"/>
      <c r="D11" s="189" t="s">
        <v>17</v>
      </c>
      <c r="E11" s="186"/>
      <c r="F11" s="192" t="s">
        <v>23</v>
      </c>
      <c r="G11" s="184"/>
      <c r="H11" s="187"/>
      <c r="I11" s="192" t="s">
        <v>23</v>
      </c>
      <c r="J11" s="184"/>
    </row>
    <row r="12" spans="1:10" ht="24">
      <c r="A12" s="182"/>
      <c r="B12" s="183" t="s">
        <v>238</v>
      </c>
      <c r="C12" s="184"/>
      <c r="D12" s="189" t="s">
        <v>17</v>
      </c>
      <c r="E12" s="186"/>
      <c r="F12" s="192" t="s">
        <v>23</v>
      </c>
      <c r="G12" s="184"/>
      <c r="H12" s="187"/>
      <c r="I12" s="192" t="s">
        <v>23</v>
      </c>
      <c r="J12" s="184"/>
    </row>
    <row r="13" spans="1:10" ht="24">
      <c r="A13" s="182"/>
      <c r="B13" s="193" t="s">
        <v>239</v>
      </c>
      <c r="C13" s="184"/>
      <c r="D13" s="189" t="s">
        <v>17</v>
      </c>
      <c r="E13" s="186"/>
      <c r="F13" s="192" t="s">
        <v>23</v>
      </c>
      <c r="G13" s="184"/>
      <c r="H13" s="187"/>
      <c r="I13" s="192" t="s">
        <v>23</v>
      </c>
      <c r="J13" s="184"/>
    </row>
    <row r="14" spans="1:10" ht="21.75" customHeight="1">
      <c r="A14" s="182"/>
      <c r="B14" s="183" t="s">
        <v>240</v>
      </c>
      <c r="C14" s="184"/>
      <c r="D14" s="189" t="s">
        <v>17</v>
      </c>
      <c r="E14" s="194"/>
      <c r="F14" s="192" t="s">
        <v>23</v>
      </c>
      <c r="G14" s="194"/>
      <c r="H14" s="194"/>
      <c r="I14" s="192" t="s">
        <v>23</v>
      </c>
      <c r="J14" s="184"/>
    </row>
    <row r="15" spans="1:10" ht="24">
      <c r="A15" s="182"/>
      <c r="B15" s="193" t="s">
        <v>241</v>
      </c>
      <c r="C15" s="184"/>
      <c r="D15" s="189" t="s">
        <v>17</v>
      </c>
      <c r="E15" s="194"/>
      <c r="F15" s="192" t="s">
        <v>23</v>
      </c>
      <c r="G15" s="194"/>
      <c r="H15" s="194"/>
      <c r="I15" s="192" t="s">
        <v>23</v>
      </c>
      <c r="J15" s="184"/>
    </row>
    <row r="16" spans="1:10" ht="24">
      <c r="A16" s="182"/>
      <c r="B16" s="184"/>
      <c r="C16" s="57"/>
      <c r="D16" s="57"/>
      <c r="E16" s="57"/>
      <c r="F16" s="57"/>
      <c r="G16" s="57"/>
      <c r="H16" s="57"/>
      <c r="I16" s="57"/>
      <c r="J16" s="57"/>
    </row>
    <row r="17" spans="1:10" ht="24">
      <c r="A17" s="182"/>
      <c r="B17" s="189"/>
      <c r="C17" s="57"/>
      <c r="D17" s="57"/>
      <c r="E17" s="57"/>
      <c r="F17" s="57"/>
      <c r="G17" s="57"/>
      <c r="H17" s="57"/>
      <c r="I17" s="57"/>
      <c r="J17" s="57"/>
    </row>
    <row r="18" spans="1:10" ht="24">
      <c r="A18" s="182"/>
      <c r="B18" s="189"/>
      <c r="C18" s="57"/>
      <c r="D18" s="57"/>
      <c r="E18" s="57"/>
      <c r="F18" s="57"/>
      <c r="G18" s="57"/>
      <c r="H18" s="57"/>
      <c r="I18" s="57"/>
      <c r="J18" s="57"/>
    </row>
    <row r="19" spans="1:10" ht="24">
      <c r="A19" s="182"/>
      <c r="B19" s="184"/>
      <c r="C19" s="57"/>
      <c r="D19" s="57"/>
      <c r="E19" s="57"/>
      <c r="F19" s="57"/>
      <c r="G19" s="57"/>
      <c r="H19" s="57"/>
      <c r="I19" s="57"/>
      <c r="J19" s="57"/>
    </row>
    <row r="20" spans="1:10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ht="24">
      <c r="A22" s="57"/>
      <c r="B22" s="390" t="s">
        <v>242</v>
      </c>
      <c r="C22" s="390"/>
      <c r="D22" s="390"/>
      <c r="E22" s="390"/>
      <c r="F22" s="190">
        <v>202536</v>
      </c>
      <c r="G22" s="183"/>
      <c r="H22" s="191"/>
      <c r="I22" s="190">
        <f>F22</f>
        <v>202536</v>
      </c>
      <c r="J22" s="57"/>
    </row>
    <row r="23" spans="1:10" ht="24">
      <c r="A23" s="16"/>
      <c r="B23" s="357" t="s">
        <v>377</v>
      </c>
      <c r="C23" s="47"/>
      <c r="D23" s="370" t="s">
        <v>377</v>
      </c>
      <c r="E23" s="370"/>
      <c r="F23" s="370"/>
      <c r="G23" s="47"/>
      <c r="H23" s="371" t="s">
        <v>377</v>
      </c>
      <c r="I23" s="371"/>
    </row>
    <row r="24" spans="1:10" ht="24">
      <c r="A24" s="16"/>
      <c r="B24" s="358" t="s">
        <v>36</v>
      </c>
      <c r="C24" s="1"/>
      <c r="D24" s="372" t="s">
        <v>37</v>
      </c>
      <c r="E24" s="372"/>
      <c r="F24" s="372"/>
      <c r="G24" s="1"/>
      <c r="H24" s="372" t="s">
        <v>38</v>
      </c>
      <c r="I24" s="372"/>
    </row>
    <row r="25" spans="1:10">
      <c r="A25" s="381" t="s">
        <v>369</v>
      </c>
      <c r="B25" s="381"/>
      <c r="C25" s="381"/>
      <c r="D25" s="381"/>
      <c r="E25" s="381"/>
      <c r="F25" s="381"/>
      <c r="G25" s="381"/>
      <c r="H25" s="381"/>
      <c r="I25" s="381"/>
      <c r="J25" s="381"/>
    </row>
    <row r="26" spans="1:10" ht="21.75" customHeight="1">
      <c r="A26" s="382" t="s">
        <v>1</v>
      </c>
      <c r="B26" s="382"/>
      <c r="C26" s="382"/>
      <c r="D26" s="382"/>
      <c r="E26" s="382"/>
      <c r="F26" s="382"/>
      <c r="G26" s="382"/>
      <c r="H26" s="382"/>
      <c r="I26" s="382"/>
      <c r="J26" s="382"/>
    </row>
    <row r="27" spans="1:10" ht="24">
      <c r="A27" s="6" t="s">
        <v>361</v>
      </c>
      <c r="B27" s="6"/>
      <c r="C27" s="6"/>
      <c r="D27" s="6"/>
      <c r="E27" s="6"/>
      <c r="F27" s="6"/>
      <c r="G27" s="7"/>
      <c r="H27" s="8"/>
      <c r="I27" s="9"/>
      <c r="J27" s="10" t="s">
        <v>243</v>
      </c>
    </row>
    <row r="28" spans="1:10" ht="24">
      <c r="A28" s="6" t="s">
        <v>362</v>
      </c>
      <c r="B28" s="212"/>
      <c r="C28" s="211"/>
      <c r="D28" s="211"/>
      <c r="E28" s="211"/>
      <c r="F28" s="211"/>
      <c r="G28" s="11"/>
      <c r="H28" s="11"/>
      <c r="I28" s="12"/>
      <c r="J28" s="13"/>
    </row>
    <row r="29" spans="1:10" s="177" customFormat="1" ht="24.75" thickBot="1">
      <c r="A29" s="373" t="s">
        <v>363</v>
      </c>
      <c r="B29" s="373"/>
      <c r="C29" s="373"/>
      <c r="D29" s="373"/>
      <c r="E29" s="373"/>
      <c r="F29" s="373"/>
      <c r="G29" s="14" t="s">
        <v>364</v>
      </c>
      <c r="H29" s="15"/>
      <c r="I29" s="353" t="s">
        <v>365</v>
      </c>
      <c r="J29" s="16"/>
    </row>
    <row r="30" spans="1:10" s="177" customFormat="1" ht="24.75" thickTop="1">
      <c r="A30" s="383" t="s">
        <v>3</v>
      </c>
      <c r="B30" s="383" t="s">
        <v>4</v>
      </c>
      <c r="C30" s="383" t="s">
        <v>5</v>
      </c>
      <c r="D30" s="383" t="s">
        <v>6</v>
      </c>
      <c r="E30" s="384" t="s">
        <v>232</v>
      </c>
      <c r="F30" s="384"/>
      <c r="G30" s="384" t="s">
        <v>8</v>
      </c>
      <c r="H30" s="385"/>
      <c r="I30" s="178" t="s">
        <v>17</v>
      </c>
      <c r="J30" s="386" t="s">
        <v>10</v>
      </c>
    </row>
    <row r="31" spans="1:10" s="195" customFormat="1" ht="24">
      <c r="A31" s="383"/>
      <c r="B31" s="383"/>
      <c r="C31" s="383"/>
      <c r="D31" s="383"/>
      <c r="E31" s="179" t="s">
        <v>11</v>
      </c>
      <c r="F31" s="179" t="s">
        <v>12</v>
      </c>
      <c r="G31" s="179" t="s">
        <v>11</v>
      </c>
      <c r="H31" s="180" t="s">
        <v>12</v>
      </c>
      <c r="I31" s="181" t="s">
        <v>233</v>
      </c>
      <c r="J31" s="387"/>
    </row>
    <row r="32" spans="1:10" s="116" customFormat="1" ht="24">
      <c r="A32" s="196"/>
      <c r="B32" s="197" t="s">
        <v>244</v>
      </c>
      <c r="C32" s="57"/>
      <c r="D32" s="133"/>
      <c r="E32" s="198"/>
      <c r="F32" s="198"/>
      <c r="G32" s="57"/>
      <c r="H32" s="199"/>
      <c r="I32" s="198" t="s">
        <v>14</v>
      </c>
      <c r="J32" s="57"/>
    </row>
    <row r="33" spans="1:10">
      <c r="A33" s="200">
        <v>1</v>
      </c>
      <c r="B33" s="197" t="s">
        <v>245</v>
      </c>
      <c r="C33" s="133"/>
      <c r="D33" s="133"/>
      <c r="E33" s="198"/>
      <c r="F33" s="198"/>
      <c r="G33" s="57"/>
      <c r="H33" s="198"/>
      <c r="I33" s="198"/>
      <c r="J33" s="57"/>
    </row>
    <row r="34" spans="1:10">
      <c r="A34" s="200"/>
      <c r="B34" s="201" t="s">
        <v>246</v>
      </c>
      <c r="C34" s="57">
        <v>4</v>
      </c>
      <c r="D34" s="133" t="s">
        <v>93</v>
      </c>
      <c r="E34" s="202">
        <v>2990</v>
      </c>
      <c r="F34" s="202">
        <f>E34*C34</f>
        <v>11960</v>
      </c>
      <c r="G34" s="213" t="s">
        <v>91</v>
      </c>
      <c r="H34" s="203" t="s">
        <v>23</v>
      </c>
      <c r="I34" s="202">
        <f>F34</f>
        <v>11960</v>
      </c>
      <c r="J34" s="57"/>
    </row>
    <row r="35" spans="1:10">
      <c r="A35" s="200"/>
      <c r="B35" s="57" t="s">
        <v>247</v>
      </c>
      <c r="C35" s="57">
        <v>120</v>
      </c>
      <c r="D35" s="133" t="s">
        <v>93</v>
      </c>
      <c r="E35" s="202">
        <v>1476</v>
      </c>
      <c r="F35" s="202">
        <f>E35*C35</f>
        <v>177120</v>
      </c>
      <c r="G35" s="213" t="s">
        <v>91</v>
      </c>
      <c r="H35" s="203" t="s">
        <v>23</v>
      </c>
      <c r="I35" s="202">
        <f>F35</f>
        <v>177120</v>
      </c>
      <c r="J35" s="57"/>
    </row>
    <row r="36" spans="1:10">
      <c r="A36" s="200"/>
      <c r="B36" s="57" t="s">
        <v>248</v>
      </c>
      <c r="C36" s="57">
        <v>4</v>
      </c>
      <c r="D36" s="133" t="s">
        <v>93</v>
      </c>
      <c r="E36" s="202">
        <v>3364</v>
      </c>
      <c r="F36" s="202">
        <f>E36*C36</f>
        <v>13456</v>
      </c>
      <c r="G36" s="213" t="s">
        <v>91</v>
      </c>
      <c r="H36" s="203" t="s">
        <v>23</v>
      </c>
      <c r="I36" s="202">
        <f>F36</f>
        <v>13456</v>
      </c>
      <c r="J36" s="57"/>
    </row>
    <row r="37" spans="1:10">
      <c r="A37" s="200"/>
      <c r="B37" s="179" t="s">
        <v>249</v>
      </c>
      <c r="C37" s="57"/>
      <c r="D37" s="133"/>
      <c r="E37" s="202"/>
      <c r="F37" s="204">
        <f>SUM(F34:F36)</f>
        <v>202536</v>
      </c>
      <c r="G37" s="204"/>
      <c r="H37" s="205"/>
      <c r="I37" s="204">
        <f>SUM(I34:I36)</f>
        <v>202536</v>
      </c>
      <c r="J37" s="57"/>
    </row>
    <row r="38" spans="1:10">
      <c r="A38" s="200">
        <v>2</v>
      </c>
      <c r="B38" s="197" t="s">
        <v>250</v>
      </c>
      <c r="C38" s="57"/>
      <c r="D38" s="133"/>
      <c r="E38" s="206"/>
      <c r="F38" s="206"/>
      <c r="G38" s="206"/>
      <c r="H38" s="206"/>
      <c r="I38" s="206"/>
      <c r="J38" s="57"/>
    </row>
    <row r="39" spans="1:10">
      <c r="A39" s="200"/>
      <c r="B39" s="179" t="s">
        <v>251</v>
      </c>
      <c r="C39" s="57"/>
      <c r="D39" s="133"/>
      <c r="E39" s="206"/>
      <c r="F39" s="206"/>
      <c r="G39" s="206"/>
      <c r="H39" s="206"/>
      <c r="I39" s="206"/>
      <c r="J39" s="57"/>
    </row>
    <row r="40" spans="1:10">
      <c r="A40" s="200">
        <v>3</v>
      </c>
      <c r="B40" s="197" t="s">
        <v>252</v>
      </c>
      <c r="C40" s="57"/>
      <c r="D40" s="133"/>
      <c r="E40" s="206"/>
      <c r="F40" s="206"/>
      <c r="G40" s="206"/>
      <c r="H40" s="206"/>
      <c r="I40" s="206"/>
      <c r="J40" s="57"/>
    </row>
    <row r="41" spans="1:10">
      <c r="A41" s="207"/>
      <c r="B41" s="179" t="s">
        <v>253</v>
      </c>
      <c r="C41" s="57"/>
      <c r="D41" s="133"/>
      <c r="E41" s="206"/>
      <c r="F41" s="206"/>
      <c r="G41" s="206"/>
      <c r="H41" s="206"/>
      <c r="I41" s="206"/>
      <c r="J41" s="57"/>
    </row>
    <row r="42" spans="1:10">
      <c r="A42" s="200">
        <v>4</v>
      </c>
      <c r="B42" s="197" t="s">
        <v>254</v>
      </c>
      <c r="C42" s="57"/>
      <c r="D42" s="133"/>
      <c r="E42" s="198"/>
      <c r="F42" s="198"/>
      <c r="G42" s="57"/>
      <c r="H42" s="199"/>
      <c r="I42" s="198"/>
      <c r="J42" s="57"/>
    </row>
    <row r="43" spans="1:10">
      <c r="A43" s="207"/>
      <c r="B43" s="179" t="s">
        <v>255</v>
      </c>
      <c r="C43" s="57"/>
      <c r="D43" s="133"/>
      <c r="E43" s="198"/>
      <c r="F43" s="198"/>
      <c r="G43" s="57"/>
      <c r="H43" s="199"/>
      <c r="I43" s="198"/>
      <c r="J43" s="57"/>
    </row>
    <row r="44" spans="1:10">
      <c r="A44" s="200">
        <v>5</v>
      </c>
      <c r="B44" s="208" t="s">
        <v>256</v>
      </c>
      <c r="C44" s="57"/>
      <c r="D44" s="133"/>
      <c r="E44" s="198"/>
      <c r="F44" s="198"/>
      <c r="G44" s="57"/>
      <c r="H44" s="199"/>
      <c r="I44" s="198"/>
      <c r="J44" s="57"/>
    </row>
    <row r="45" spans="1:10">
      <c r="A45" s="207"/>
      <c r="B45" s="179" t="s">
        <v>257</v>
      </c>
      <c r="C45" s="57"/>
      <c r="D45" s="133"/>
      <c r="E45" s="198"/>
      <c r="F45" s="198"/>
      <c r="G45" s="57"/>
      <c r="H45" s="199"/>
      <c r="I45" s="198"/>
      <c r="J45" s="57"/>
    </row>
    <row r="46" spans="1:10">
      <c r="A46" s="200">
        <v>6</v>
      </c>
      <c r="B46" s="209" t="s">
        <v>258</v>
      </c>
      <c r="C46" s="57"/>
      <c r="D46" s="133"/>
      <c r="E46" s="198"/>
      <c r="F46" s="198"/>
      <c r="G46" s="57"/>
      <c r="H46" s="199"/>
      <c r="I46" s="198"/>
      <c r="J46" s="57"/>
    </row>
    <row r="47" spans="1:10">
      <c r="A47" s="196"/>
      <c r="B47" s="179" t="s">
        <v>259</v>
      </c>
      <c r="C47" s="57"/>
      <c r="D47" s="133"/>
      <c r="E47" s="198"/>
      <c r="F47" s="198"/>
      <c r="G47" s="57"/>
      <c r="H47" s="199"/>
      <c r="I47" s="198"/>
      <c r="J47" s="57"/>
    </row>
    <row r="48" spans="1:10">
      <c r="A48" s="57"/>
      <c r="B48" s="57"/>
      <c r="C48" s="57"/>
      <c r="D48" s="57"/>
      <c r="E48" s="57"/>
      <c r="F48" s="57"/>
      <c r="G48" s="57"/>
      <c r="H48" s="57"/>
      <c r="I48" s="57"/>
      <c r="J48" s="57"/>
    </row>
    <row r="49" spans="1:10" ht="22.5" thickBot="1">
      <c r="A49" s="57"/>
      <c r="B49" s="119" t="s">
        <v>242</v>
      </c>
      <c r="C49" s="57"/>
      <c r="D49" s="57"/>
      <c r="E49" s="57"/>
      <c r="F49" s="204">
        <f>SUM(F37)</f>
        <v>202536</v>
      </c>
      <c r="G49" s="204"/>
      <c r="H49" s="205"/>
      <c r="I49" s="356">
        <f>SUM(I37)</f>
        <v>202536</v>
      </c>
      <c r="J49" s="57"/>
    </row>
    <row r="50" spans="1:10" ht="22.5" thickTop="1">
      <c r="A50" s="5"/>
      <c r="B50" s="388" t="s">
        <v>370</v>
      </c>
      <c r="C50" s="388"/>
      <c r="D50" s="388"/>
      <c r="E50" s="388"/>
      <c r="F50" s="388"/>
      <c r="G50" s="388"/>
      <c r="H50" s="388"/>
      <c r="I50" s="389"/>
      <c r="J50" s="388"/>
    </row>
    <row r="51" spans="1:10" s="5" customFormat="1" ht="24" customHeight="1">
      <c r="A51" s="16"/>
      <c r="B51" s="3"/>
      <c r="C51" s="44"/>
      <c r="D51" s="3"/>
      <c r="E51" s="3"/>
      <c r="F51" s="3"/>
      <c r="G51" s="45"/>
      <c r="H51" s="3"/>
      <c r="I51" s="3"/>
      <c r="J51" s="3"/>
    </row>
    <row r="52" spans="1:10" ht="18" customHeight="1">
      <c r="A52" s="16"/>
      <c r="B52" s="357" t="s">
        <v>377</v>
      </c>
      <c r="C52" s="47"/>
      <c r="D52" s="370" t="s">
        <v>377</v>
      </c>
      <c r="E52" s="370"/>
      <c r="F52" s="370"/>
      <c r="G52" s="47"/>
      <c r="H52" s="371" t="s">
        <v>377</v>
      </c>
      <c r="I52" s="371"/>
    </row>
    <row r="53" spans="1:10" ht="23.25" customHeight="1">
      <c r="B53" s="358" t="s">
        <v>36</v>
      </c>
      <c r="C53" s="1"/>
      <c r="D53" s="372" t="s">
        <v>37</v>
      </c>
      <c r="E53" s="372"/>
      <c r="F53" s="372"/>
      <c r="G53" s="1"/>
      <c r="H53" s="372" t="s">
        <v>38</v>
      </c>
      <c r="I53" s="372"/>
    </row>
  </sheetData>
  <protectedRanges>
    <protectedRange sqref="E27" name="Range1_1"/>
    <protectedRange sqref="E3" name="Range1_1_1"/>
  </protectedRanges>
  <mergeCells count="30">
    <mergeCell ref="A1:J1"/>
    <mergeCell ref="A2:J2"/>
    <mergeCell ref="A5:F5"/>
    <mergeCell ref="A6:A7"/>
    <mergeCell ref="B6:B7"/>
    <mergeCell ref="C6:C7"/>
    <mergeCell ref="D6:D7"/>
    <mergeCell ref="E6:F6"/>
    <mergeCell ref="G6:H6"/>
    <mergeCell ref="J6:J7"/>
    <mergeCell ref="B22:E22"/>
    <mergeCell ref="D23:F23"/>
    <mergeCell ref="H23:I23"/>
    <mergeCell ref="D24:F24"/>
    <mergeCell ref="H24:I24"/>
    <mergeCell ref="D53:F53"/>
    <mergeCell ref="H53:I53"/>
    <mergeCell ref="A25:J25"/>
    <mergeCell ref="A26:J26"/>
    <mergeCell ref="A29:F29"/>
    <mergeCell ref="A30:A31"/>
    <mergeCell ref="B30:B31"/>
    <mergeCell ref="C30:C31"/>
    <mergeCell ref="D30:D31"/>
    <mergeCell ref="E30:F30"/>
    <mergeCell ref="G30:H30"/>
    <mergeCell ref="J30:J31"/>
    <mergeCell ref="B50:J50"/>
    <mergeCell ref="D52:F52"/>
    <mergeCell ref="H52:I52"/>
  </mergeCells>
  <printOptions horizontalCentered="1"/>
  <pageMargins left="0.31496062992125984" right="0.19685039370078741" top="0.19685039370078741" bottom="0" header="0.19685039370078741" footer="0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Layout" topLeftCell="A13" zoomScaleNormal="100" workbookViewId="0">
      <selection activeCell="A7" sqref="A7:F7"/>
    </sheetView>
  </sheetViews>
  <sheetFormatPr defaultRowHeight="14.25"/>
  <cols>
    <col min="1" max="1" width="6.375" customWidth="1"/>
    <col min="4" max="4" width="11" customWidth="1"/>
    <col min="5" max="5" width="9" customWidth="1"/>
    <col min="6" max="6" width="13.5" customWidth="1"/>
    <col min="8" max="8" width="13.25" customWidth="1"/>
    <col min="9" max="9" width="8.5" customWidth="1"/>
  </cols>
  <sheetData>
    <row r="1" spans="1:9" ht="24">
      <c r="A1" s="418" t="s">
        <v>345</v>
      </c>
      <c r="B1" s="418"/>
      <c r="C1" s="418"/>
      <c r="D1" s="418"/>
      <c r="E1" s="418"/>
      <c r="F1" s="418"/>
      <c r="G1" s="418"/>
      <c r="H1" s="418"/>
      <c r="I1" s="418"/>
    </row>
    <row r="2" spans="1:9" ht="24">
      <c r="A2" s="419" t="s">
        <v>260</v>
      </c>
      <c r="B2" s="419"/>
      <c r="C2" s="419"/>
      <c r="D2" s="419"/>
      <c r="E2" s="419"/>
      <c r="F2" s="419"/>
      <c r="G2" s="419"/>
      <c r="H2" s="419"/>
      <c r="I2" s="419"/>
    </row>
    <row r="3" spans="1:9" ht="24">
      <c r="A3" s="215" t="s">
        <v>261</v>
      </c>
      <c r="B3" s="420" t="s">
        <v>350</v>
      </c>
      <c r="C3" s="420"/>
      <c r="D3" s="420"/>
      <c r="E3" s="216" t="s">
        <v>290</v>
      </c>
      <c r="F3" s="217"/>
      <c r="G3" s="217"/>
      <c r="H3" s="217"/>
      <c r="I3" s="217"/>
    </row>
    <row r="4" spans="1:9" ht="24">
      <c r="A4" s="215"/>
      <c r="B4" s="218"/>
      <c r="C4" s="218"/>
      <c r="D4" s="218"/>
      <c r="E4" s="216" t="s">
        <v>291</v>
      </c>
      <c r="F4" s="217"/>
      <c r="G4" s="217"/>
      <c r="H4" s="217"/>
      <c r="I4" s="217"/>
    </row>
    <row r="5" spans="1:9" ht="24">
      <c r="A5" s="215" t="s">
        <v>261</v>
      </c>
      <c r="B5" s="420" t="s">
        <v>262</v>
      </c>
      <c r="C5" s="420"/>
      <c r="D5" s="420"/>
      <c r="E5" s="417" t="s">
        <v>380</v>
      </c>
      <c r="F5" s="417"/>
      <c r="G5" s="417"/>
      <c r="H5" s="417"/>
      <c r="I5" s="417"/>
    </row>
    <row r="6" spans="1:9" ht="24">
      <c r="A6" s="215" t="s">
        <v>261</v>
      </c>
      <c r="B6" s="218" t="s">
        <v>354</v>
      </c>
      <c r="C6" s="218"/>
      <c r="D6" s="218"/>
      <c r="E6" s="216" t="s">
        <v>263</v>
      </c>
      <c r="F6" s="216"/>
      <c r="G6" s="216"/>
      <c r="H6" s="216"/>
      <c r="I6" s="216"/>
    </row>
    <row r="7" spans="1:9" ht="24">
      <c r="A7" s="215" t="s">
        <v>261</v>
      </c>
      <c r="B7" s="366" t="s">
        <v>386</v>
      </c>
      <c r="C7" s="366"/>
      <c r="D7" s="366"/>
      <c r="E7" s="365" t="s">
        <v>265</v>
      </c>
      <c r="F7" s="365"/>
      <c r="G7" s="365"/>
      <c r="H7" s="365"/>
      <c r="I7" s="365"/>
    </row>
    <row r="8" spans="1:9" ht="24">
      <c r="A8" s="215" t="s">
        <v>261</v>
      </c>
      <c r="B8" s="220" t="s">
        <v>355</v>
      </c>
      <c r="C8" s="220"/>
      <c r="D8" s="220"/>
      <c r="E8" s="417" t="s">
        <v>381</v>
      </c>
      <c r="F8" s="417"/>
      <c r="G8" s="417"/>
      <c r="H8" s="417"/>
      <c r="I8" s="417"/>
    </row>
    <row r="9" spans="1:9" ht="24">
      <c r="A9" s="215" t="s">
        <v>261</v>
      </c>
      <c r="B9" s="220" t="s">
        <v>264</v>
      </c>
      <c r="C9" s="220"/>
      <c r="D9" s="220"/>
      <c r="E9" s="217" t="s">
        <v>265</v>
      </c>
      <c r="F9" s="221"/>
      <c r="G9" s="222"/>
      <c r="H9" s="401"/>
      <c r="I9" s="401"/>
    </row>
    <row r="10" spans="1:9" ht="24">
      <c r="A10" s="215" t="s">
        <v>261</v>
      </c>
      <c r="B10" s="220" t="s">
        <v>367</v>
      </c>
      <c r="C10" s="220"/>
      <c r="D10" s="220"/>
      <c r="E10" s="266" t="s">
        <v>368</v>
      </c>
      <c r="F10" s="266"/>
      <c r="G10" s="222"/>
      <c r="H10" s="223"/>
      <c r="I10" s="223"/>
    </row>
    <row r="11" spans="1:9" ht="24.75" thickBot="1">
      <c r="A11" s="215"/>
      <c r="B11" s="267"/>
      <c r="C11" s="223"/>
      <c r="D11" s="223"/>
      <c r="E11" s="223"/>
      <c r="F11" s="223"/>
      <c r="G11" s="223"/>
      <c r="H11" s="222" t="s">
        <v>268</v>
      </c>
    </row>
    <row r="12" spans="1:9" ht="24.75" thickTop="1">
      <c r="A12" s="402" t="s">
        <v>3</v>
      </c>
      <c r="B12" s="404" t="s">
        <v>4</v>
      </c>
      <c r="C12" s="405"/>
      <c r="D12" s="405"/>
      <c r="E12" s="405"/>
      <c r="F12" s="224" t="s">
        <v>269</v>
      </c>
      <c r="G12" s="408" t="s">
        <v>270</v>
      </c>
      <c r="H12" s="226" t="s">
        <v>271</v>
      </c>
      <c r="I12" s="402" t="s">
        <v>10</v>
      </c>
    </row>
    <row r="13" spans="1:9" ht="24.75" thickBot="1">
      <c r="A13" s="403"/>
      <c r="B13" s="406"/>
      <c r="C13" s="407"/>
      <c r="D13" s="407"/>
      <c r="E13" s="407"/>
      <c r="F13" s="227" t="s">
        <v>272</v>
      </c>
      <c r="G13" s="409"/>
      <c r="H13" s="229" t="s">
        <v>272</v>
      </c>
      <c r="I13" s="403"/>
    </row>
    <row r="14" spans="1:9" ht="24.75" thickTop="1">
      <c r="A14" s="230">
        <v>1</v>
      </c>
      <c r="B14" s="410" t="s">
        <v>273</v>
      </c>
      <c r="C14" s="411"/>
      <c r="D14" s="411"/>
      <c r="E14" s="411"/>
      <c r="F14" s="231">
        <v>3153671.84</v>
      </c>
      <c r="G14" s="232">
        <v>1.3073999999999999</v>
      </c>
      <c r="H14" s="327">
        <f>F14*G14</f>
        <v>4123110.5636159997</v>
      </c>
      <c r="I14" s="234"/>
    </row>
    <row r="15" spans="1:9" ht="24">
      <c r="A15" s="235"/>
      <c r="B15" s="412"/>
      <c r="C15" s="413"/>
      <c r="D15" s="413"/>
      <c r="E15" s="413"/>
      <c r="F15" s="236"/>
      <c r="G15" s="237"/>
      <c r="H15" s="236"/>
      <c r="I15" s="238"/>
    </row>
    <row r="16" spans="1:9" ht="24">
      <c r="A16" s="239"/>
      <c r="B16" s="414" t="s">
        <v>274</v>
      </c>
      <c r="C16" s="415"/>
      <c r="D16" s="415"/>
      <c r="E16" s="416"/>
      <c r="F16" s="240"/>
      <c r="G16" s="237"/>
      <c r="H16" s="241"/>
      <c r="I16" s="238"/>
    </row>
    <row r="17" spans="1:9" ht="21.75">
      <c r="A17" s="242"/>
      <c r="B17" s="399" t="s">
        <v>275</v>
      </c>
      <c r="C17" s="400"/>
      <c r="D17" s="400"/>
      <c r="E17" s="400"/>
      <c r="F17" s="243"/>
      <c r="G17" s="243"/>
      <c r="H17" s="244"/>
      <c r="I17" s="245"/>
    </row>
    <row r="18" spans="1:9" ht="21.75">
      <c r="A18" s="245"/>
      <c r="B18" s="399" t="s">
        <v>276</v>
      </c>
      <c r="C18" s="400"/>
      <c r="D18" s="400"/>
      <c r="E18" s="400"/>
      <c r="F18" s="243"/>
      <c r="G18" s="243"/>
      <c r="H18" s="244"/>
      <c r="I18" s="245"/>
    </row>
    <row r="19" spans="1:9" ht="21.75">
      <c r="A19" s="245"/>
      <c r="B19" s="399" t="s">
        <v>277</v>
      </c>
      <c r="C19" s="400"/>
      <c r="D19" s="400"/>
      <c r="E19" s="400"/>
      <c r="F19" s="243"/>
      <c r="G19" s="243"/>
      <c r="H19" s="244"/>
      <c r="I19" s="245"/>
    </row>
    <row r="20" spans="1:9" ht="22.5" thickBot="1">
      <c r="A20" s="246"/>
      <c r="B20" s="392" t="s">
        <v>278</v>
      </c>
      <c r="C20" s="393"/>
      <c r="D20" s="393"/>
      <c r="E20" s="393"/>
      <c r="F20" s="247"/>
      <c r="G20" s="247"/>
      <c r="H20" s="248"/>
      <c r="I20" s="246"/>
    </row>
    <row r="21" spans="1:9" ht="24.75" thickTop="1">
      <c r="A21" s="394" t="s">
        <v>279</v>
      </c>
      <c r="B21" s="395"/>
      <c r="C21" s="395"/>
      <c r="D21" s="395"/>
      <c r="E21" s="395"/>
      <c r="F21" s="395"/>
      <c r="G21" s="396"/>
      <c r="H21" s="328">
        <f>H14</f>
        <v>4123110.5636159997</v>
      </c>
      <c r="I21" s="250"/>
    </row>
    <row r="22" spans="1:9" ht="24">
      <c r="A22" s="251"/>
      <c r="B22" s="221"/>
      <c r="C22" s="221"/>
      <c r="D22" s="221"/>
      <c r="E22" s="221"/>
      <c r="F22" s="221"/>
      <c r="G22" s="252" t="s">
        <v>280</v>
      </c>
      <c r="H22" s="329">
        <f>H21-H23</f>
        <v>291910.56361599965</v>
      </c>
      <c r="I22" s="254"/>
    </row>
    <row r="23" spans="1:9" ht="24.75" thickBot="1">
      <c r="A23" s="397" t="str">
        <f>"("&amp;BAHTTEXT(H23)&amp;")"</f>
        <v>(สามล้านแปดแสนสามหมื่นหนึ่งพันสองร้อยบาทถ้วน)</v>
      </c>
      <c r="B23" s="398"/>
      <c r="C23" s="398"/>
      <c r="D23" s="398"/>
      <c r="E23" s="398"/>
      <c r="F23" s="398"/>
      <c r="G23" s="255" t="s">
        <v>281</v>
      </c>
      <c r="H23" s="330">
        <v>3831200</v>
      </c>
      <c r="I23" s="257"/>
    </row>
    <row r="24" spans="1:9" ht="24.75" thickTop="1">
      <c r="A24" s="258"/>
      <c r="B24" s="223" t="s">
        <v>282</v>
      </c>
      <c r="C24" s="259"/>
      <c r="D24" s="259"/>
      <c r="E24" s="260"/>
      <c r="F24" s="260"/>
      <c r="G24" s="259"/>
      <c r="H24" s="259"/>
      <c r="I24" s="259"/>
    </row>
    <row r="25" spans="1:9" ht="24">
      <c r="A25" s="258"/>
      <c r="B25" s="261" t="s">
        <v>283</v>
      </c>
      <c r="C25" s="262"/>
      <c r="D25" s="260"/>
      <c r="E25" s="259"/>
      <c r="F25" s="259"/>
      <c r="G25" s="259"/>
      <c r="H25" s="259"/>
      <c r="I25" s="259"/>
    </row>
    <row r="26" spans="1:9" ht="24">
      <c r="A26" s="258"/>
      <c r="B26" s="351" t="s">
        <v>359</v>
      </c>
      <c r="C26" s="259"/>
      <c r="D26" s="259"/>
      <c r="E26" s="259"/>
      <c r="G26" s="259"/>
      <c r="H26" s="259"/>
      <c r="I26" s="259"/>
    </row>
    <row r="27" spans="1:9" ht="24">
      <c r="A27" s="258"/>
      <c r="B27" s="352" t="s">
        <v>360</v>
      </c>
      <c r="C27" s="259"/>
      <c r="D27" s="259"/>
      <c r="E27" s="259"/>
      <c r="G27" s="262" t="s">
        <v>284</v>
      </c>
      <c r="H27" s="259"/>
      <c r="I27" s="259"/>
    </row>
    <row r="28" spans="1:9" ht="24">
      <c r="A28" s="264"/>
      <c r="B28" s="263"/>
      <c r="C28" s="259"/>
      <c r="D28" s="259"/>
      <c r="E28" s="259"/>
      <c r="G28" s="262" t="s">
        <v>285</v>
      </c>
    </row>
    <row r="31" spans="1:9" ht="24">
      <c r="B31" s="354" t="s">
        <v>338</v>
      </c>
      <c r="E31" s="5"/>
      <c r="G31" s="262" t="s">
        <v>286</v>
      </c>
      <c r="H31" s="260"/>
      <c r="I31" s="260"/>
    </row>
    <row r="32" spans="1:9" ht="21.75">
      <c r="G32" s="326" t="s">
        <v>288</v>
      </c>
      <c r="H32" s="326"/>
      <c r="I32" s="326"/>
    </row>
    <row r="34" spans="1:9" ht="24">
      <c r="A34" s="262" t="s">
        <v>287</v>
      </c>
      <c r="G34" s="262" t="s">
        <v>287</v>
      </c>
      <c r="H34" s="265"/>
      <c r="I34" s="265"/>
    </row>
    <row r="35" spans="1:9" ht="21.75">
      <c r="A35" s="262" t="s">
        <v>383</v>
      </c>
      <c r="G35" s="262" t="s">
        <v>289</v>
      </c>
      <c r="H35" s="262"/>
      <c r="I35" s="262"/>
    </row>
  </sheetData>
  <mergeCells count="20">
    <mergeCell ref="E8:I8"/>
    <mergeCell ref="A1:I1"/>
    <mergeCell ref="A2:I2"/>
    <mergeCell ref="B3:D3"/>
    <mergeCell ref="B5:D5"/>
    <mergeCell ref="E5:I5"/>
    <mergeCell ref="B20:E20"/>
    <mergeCell ref="A21:G21"/>
    <mergeCell ref="A23:F23"/>
    <mergeCell ref="B19:E19"/>
    <mergeCell ref="H9:I9"/>
    <mergeCell ref="A12:A13"/>
    <mergeCell ref="B12:E13"/>
    <mergeCell ref="G12:G13"/>
    <mergeCell ref="I12:I13"/>
    <mergeCell ref="B14:E14"/>
    <mergeCell ref="B15:E15"/>
    <mergeCell ref="B16:E16"/>
    <mergeCell ref="B17:E17"/>
    <mergeCell ref="B18:E18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Layout" topLeftCell="A6" zoomScale="120" zoomScaleNormal="100" zoomScalePageLayoutView="120" workbookViewId="0">
      <selection activeCell="F21" sqref="F21"/>
    </sheetView>
  </sheetViews>
  <sheetFormatPr defaultRowHeight="14.25"/>
  <cols>
    <col min="1" max="1" width="6.375" customWidth="1"/>
    <col min="4" max="4" width="11" customWidth="1"/>
    <col min="5" max="5" width="7.375" customWidth="1"/>
    <col min="6" max="6" width="12.375" customWidth="1"/>
    <col min="8" max="8" width="14.25" customWidth="1"/>
    <col min="9" max="9" width="10.25" customWidth="1"/>
  </cols>
  <sheetData>
    <row r="1" spans="1:9" ht="21.75">
      <c r="A1" s="421" t="s">
        <v>344</v>
      </c>
      <c r="B1" s="421"/>
      <c r="C1" s="421"/>
      <c r="D1" s="421"/>
      <c r="E1" s="421"/>
      <c r="F1" s="421"/>
      <c r="G1" s="421"/>
      <c r="H1" s="421"/>
      <c r="I1" s="421"/>
    </row>
    <row r="2" spans="1:9" ht="24">
      <c r="A2" s="419" t="s">
        <v>260</v>
      </c>
      <c r="B2" s="419"/>
      <c r="C2" s="419"/>
      <c r="D2" s="419"/>
      <c r="E2" s="419"/>
      <c r="F2" s="419"/>
      <c r="G2" s="419"/>
      <c r="H2" s="419"/>
      <c r="I2" s="419"/>
    </row>
    <row r="3" spans="1:9" ht="24">
      <c r="A3" s="215" t="s">
        <v>261</v>
      </c>
      <c r="B3" s="420" t="s">
        <v>350</v>
      </c>
      <c r="C3" s="420"/>
      <c r="D3" s="420"/>
      <c r="E3" s="219" t="s">
        <v>290</v>
      </c>
      <c r="F3" s="217"/>
      <c r="G3" s="217"/>
      <c r="H3" s="217"/>
      <c r="I3" s="217"/>
    </row>
    <row r="4" spans="1:9" ht="24">
      <c r="A4" s="215"/>
      <c r="B4" s="218"/>
      <c r="C4" s="218"/>
      <c r="D4" s="218"/>
      <c r="E4" s="219" t="s">
        <v>291</v>
      </c>
      <c r="F4" s="217"/>
      <c r="G4" s="217"/>
      <c r="H4" s="217"/>
      <c r="I4" s="217"/>
    </row>
    <row r="5" spans="1:9" ht="24">
      <c r="A5" s="215" t="s">
        <v>261</v>
      </c>
      <c r="B5" s="420" t="s">
        <v>262</v>
      </c>
      <c r="C5" s="420"/>
      <c r="D5" s="420"/>
      <c r="E5" s="417" t="s">
        <v>380</v>
      </c>
      <c r="F5" s="417"/>
      <c r="G5" s="417"/>
      <c r="H5" s="417"/>
      <c r="I5" s="417"/>
    </row>
    <row r="6" spans="1:9" ht="24">
      <c r="A6" s="215" t="s">
        <v>261</v>
      </c>
      <c r="B6" s="218" t="s">
        <v>354</v>
      </c>
      <c r="C6" s="218"/>
      <c r="D6" s="218"/>
      <c r="E6" s="359" t="s">
        <v>263</v>
      </c>
      <c r="F6" s="359"/>
      <c r="G6" s="359"/>
      <c r="H6" s="359"/>
      <c r="I6" s="359"/>
    </row>
    <row r="7" spans="1:9" ht="24">
      <c r="A7" s="215" t="s">
        <v>261</v>
      </c>
      <c r="B7" s="366" t="s">
        <v>386</v>
      </c>
      <c r="C7" s="366"/>
      <c r="D7" s="366"/>
      <c r="E7" s="365" t="s">
        <v>265</v>
      </c>
      <c r="F7" s="365"/>
      <c r="G7" s="365"/>
      <c r="H7" s="365"/>
      <c r="I7" s="365"/>
    </row>
    <row r="8" spans="1:9" ht="24">
      <c r="A8" s="215" t="s">
        <v>261</v>
      </c>
      <c r="B8" s="220" t="s">
        <v>355</v>
      </c>
      <c r="C8" s="220"/>
      <c r="D8" s="220"/>
      <c r="E8" s="417" t="s">
        <v>381</v>
      </c>
      <c r="F8" s="417"/>
      <c r="G8" s="417"/>
      <c r="H8" s="417"/>
      <c r="I8" s="417"/>
    </row>
    <row r="9" spans="1:9" ht="24">
      <c r="A9" s="215" t="s">
        <v>261</v>
      </c>
      <c r="B9" s="220" t="s">
        <v>352</v>
      </c>
      <c r="C9" s="220"/>
      <c r="D9" s="220"/>
      <c r="E9" s="217" t="s">
        <v>353</v>
      </c>
      <c r="F9" s="221"/>
      <c r="G9" s="222"/>
      <c r="H9" s="401"/>
      <c r="I9" s="401"/>
    </row>
    <row r="10" spans="1:9" ht="24">
      <c r="A10" s="215" t="s">
        <v>261</v>
      </c>
      <c r="B10" s="220" t="s">
        <v>367</v>
      </c>
      <c r="C10" s="220"/>
      <c r="D10" s="220"/>
      <c r="E10" s="266" t="s">
        <v>368</v>
      </c>
      <c r="F10" s="266"/>
      <c r="G10" s="217"/>
      <c r="H10" s="223"/>
      <c r="I10" s="223"/>
    </row>
    <row r="11" spans="1:9" ht="24">
      <c r="A11" s="215" t="s">
        <v>261</v>
      </c>
      <c r="B11" s="267" t="s">
        <v>267</v>
      </c>
      <c r="C11" s="223"/>
      <c r="D11" s="223"/>
      <c r="E11" s="223" t="s">
        <v>337</v>
      </c>
      <c r="F11" s="223"/>
      <c r="G11" s="223"/>
      <c r="H11" s="223"/>
      <c r="I11" s="223"/>
    </row>
    <row r="12" spans="1:9" ht="24.75" thickBot="1">
      <c r="A12" s="215"/>
      <c r="B12" s="267"/>
      <c r="C12" s="223"/>
      <c r="D12" s="223"/>
      <c r="E12" s="223"/>
      <c r="F12" s="223"/>
      <c r="G12" s="223"/>
      <c r="H12" s="222" t="s">
        <v>268</v>
      </c>
    </row>
    <row r="13" spans="1:9" ht="21.75" customHeight="1" thickTop="1">
      <c r="A13" s="402" t="s">
        <v>3</v>
      </c>
      <c r="B13" s="404" t="s">
        <v>4</v>
      </c>
      <c r="C13" s="405"/>
      <c r="D13" s="405"/>
      <c r="E13" s="405"/>
      <c r="F13" s="224" t="s">
        <v>333</v>
      </c>
      <c r="G13" s="225" t="s">
        <v>334</v>
      </c>
      <c r="H13" s="422" t="s">
        <v>271</v>
      </c>
      <c r="I13" s="402" t="s">
        <v>10</v>
      </c>
    </row>
    <row r="14" spans="1:9" ht="20.25" customHeight="1" thickBot="1">
      <c r="A14" s="403"/>
      <c r="B14" s="406"/>
      <c r="C14" s="407"/>
      <c r="D14" s="407"/>
      <c r="E14" s="407"/>
      <c r="F14" s="227" t="s">
        <v>272</v>
      </c>
      <c r="G14" s="228" t="s">
        <v>335</v>
      </c>
      <c r="H14" s="423"/>
      <c r="I14" s="403"/>
    </row>
    <row r="15" spans="1:9" ht="24.75" thickTop="1">
      <c r="A15" s="230">
        <v>1</v>
      </c>
      <c r="B15" s="410" t="s">
        <v>332</v>
      </c>
      <c r="C15" s="411"/>
      <c r="D15" s="411"/>
      <c r="E15" s="411"/>
      <c r="F15" s="231">
        <v>202536</v>
      </c>
      <c r="G15" s="325" t="s">
        <v>336</v>
      </c>
      <c r="H15" s="233">
        <v>216713.52</v>
      </c>
      <c r="I15" s="234"/>
    </row>
    <row r="16" spans="1:9" ht="24">
      <c r="A16" s="318"/>
      <c r="B16" s="319"/>
      <c r="C16" s="320"/>
      <c r="D16" s="320"/>
      <c r="E16" s="320"/>
      <c r="F16" s="321"/>
      <c r="G16" s="322"/>
      <c r="H16" s="323"/>
      <c r="I16" s="324"/>
    </row>
    <row r="17" spans="1:9" ht="24.75" thickBot="1">
      <c r="A17" s="235"/>
      <c r="B17" s="412"/>
      <c r="C17" s="413"/>
      <c r="D17" s="413"/>
      <c r="E17" s="413"/>
      <c r="F17" s="236"/>
      <c r="G17" s="237"/>
      <c r="H17" s="236"/>
      <c r="I17" s="238"/>
    </row>
    <row r="18" spans="1:9" ht="24.75" thickTop="1">
      <c r="A18" s="394" t="s">
        <v>279</v>
      </c>
      <c r="B18" s="395"/>
      <c r="C18" s="395"/>
      <c r="D18" s="395"/>
      <c r="E18" s="395"/>
      <c r="F18" s="395"/>
      <c r="G18" s="396"/>
      <c r="H18" s="249">
        <f>H15</f>
        <v>216713.52</v>
      </c>
      <c r="I18" s="250"/>
    </row>
    <row r="19" spans="1:9" ht="24">
      <c r="A19" s="251"/>
      <c r="B19" s="221"/>
      <c r="C19" s="221"/>
      <c r="D19" s="221"/>
      <c r="E19" s="221"/>
      <c r="F19" s="221"/>
      <c r="G19" s="252" t="s">
        <v>280</v>
      </c>
      <c r="H19" s="253">
        <f>H18-H20</f>
        <v>16713.51999999999</v>
      </c>
      <c r="I19" s="254"/>
    </row>
    <row r="20" spans="1:9" ht="24.75" thickBot="1">
      <c r="A20" s="397" t="str">
        <f>"("&amp;BAHTTEXT(H20)&amp;")"</f>
        <v>(สองแสนบาทถ้วน)</v>
      </c>
      <c r="B20" s="398"/>
      <c r="C20" s="398"/>
      <c r="D20" s="398"/>
      <c r="E20" s="398"/>
      <c r="F20" s="398"/>
      <c r="G20" s="255" t="s">
        <v>281</v>
      </c>
      <c r="H20" s="256">
        <v>200000</v>
      </c>
      <c r="I20" s="257"/>
    </row>
    <row r="21" spans="1:9" ht="22.5" thickTop="1">
      <c r="A21" s="258"/>
      <c r="B21" s="424"/>
      <c r="C21" s="424"/>
      <c r="D21" s="424"/>
      <c r="E21" s="424"/>
      <c r="F21" s="259"/>
      <c r="G21" s="424"/>
      <c r="H21" s="424"/>
      <c r="I21" s="424"/>
    </row>
    <row r="22" spans="1:9" ht="21.75">
      <c r="A22" s="258"/>
      <c r="B22" s="262" t="s">
        <v>284</v>
      </c>
      <c r="C22" s="259"/>
      <c r="D22" s="259"/>
      <c r="E22" s="259"/>
      <c r="F22" s="262"/>
      <c r="G22" s="259"/>
      <c r="H22" s="259"/>
      <c r="I22" s="259"/>
    </row>
    <row r="23" spans="1:9" ht="24">
      <c r="A23" s="264"/>
      <c r="B23" s="262" t="s">
        <v>285</v>
      </c>
      <c r="C23" s="259"/>
      <c r="D23" s="259"/>
      <c r="E23" s="259"/>
      <c r="F23" s="354" t="s">
        <v>371</v>
      </c>
      <c r="I23" s="259"/>
    </row>
    <row r="24" spans="1:9" ht="24">
      <c r="I24" s="265"/>
    </row>
    <row r="25" spans="1:9" ht="24">
      <c r="B25" s="262" t="s">
        <v>287</v>
      </c>
      <c r="C25" s="265"/>
      <c r="D25" s="265"/>
      <c r="I25" s="262"/>
    </row>
    <row r="26" spans="1:9" ht="21.75">
      <c r="B26" s="262" t="s">
        <v>289</v>
      </c>
      <c r="C26" s="262"/>
      <c r="D26" s="262"/>
      <c r="F26" s="262" t="s">
        <v>287</v>
      </c>
    </row>
    <row r="27" spans="1:9" ht="21.75">
      <c r="F27" s="262" t="s">
        <v>382</v>
      </c>
    </row>
    <row r="28" spans="1:9" ht="21.75">
      <c r="B28" s="262" t="s">
        <v>286</v>
      </c>
      <c r="C28" s="260"/>
      <c r="D28" s="260"/>
    </row>
    <row r="29" spans="1:9" ht="21.75">
      <c r="B29" s="326" t="s">
        <v>288</v>
      </c>
      <c r="C29" s="326"/>
      <c r="D29" s="326"/>
      <c r="E29" s="5"/>
    </row>
  </sheetData>
  <mergeCells count="17">
    <mergeCell ref="A18:G18"/>
    <mergeCell ref="A20:F20"/>
    <mergeCell ref="B21:E21"/>
    <mergeCell ref="G21:I21"/>
    <mergeCell ref="B15:E15"/>
    <mergeCell ref="B17:E17"/>
    <mergeCell ref="H9:I9"/>
    <mergeCell ref="A13:A14"/>
    <mergeCell ref="B13:E14"/>
    <mergeCell ref="I13:I14"/>
    <mergeCell ref="H13:H14"/>
    <mergeCell ref="E8:I8"/>
    <mergeCell ref="A1:I1"/>
    <mergeCell ref="A2:I2"/>
    <mergeCell ref="B3:D3"/>
    <mergeCell ref="B5:D5"/>
    <mergeCell ref="E5:I5"/>
  </mergeCells>
  <pageMargins left="0.51181102362204722" right="0.31496062992125984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Layout" zoomScaleNormal="100" workbookViewId="0">
      <selection activeCell="B20" sqref="B20:C20"/>
    </sheetView>
  </sheetViews>
  <sheetFormatPr defaultRowHeight="14.25"/>
  <cols>
    <col min="2" max="2" width="22.375" customWidth="1"/>
    <col min="3" max="3" width="24.25" customWidth="1"/>
    <col min="4" max="4" width="14.75" customWidth="1"/>
    <col min="5" max="5" width="13.875" customWidth="1"/>
  </cols>
  <sheetData>
    <row r="1" spans="1:7" ht="21.75">
      <c r="B1" s="341"/>
      <c r="C1" s="341"/>
      <c r="E1" s="214" t="s">
        <v>343</v>
      </c>
    </row>
    <row r="2" spans="1:7" ht="24">
      <c r="A2" s="419" t="s">
        <v>351</v>
      </c>
      <c r="B2" s="419"/>
      <c r="C2" s="419"/>
      <c r="D2" s="419"/>
      <c r="E2" s="419"/>
    </row>
    <row r="3" spans="1:7" ht="24">
      <c r="A3" s="220" t="s">
        <v>350</v>
      </c>
      <c r="C3" s="219" t="s">
        <v>290</v>
      </c>
    </row>
    <row r="4" spans="1:7" ht="24">
      <c r="A4" s="215"/>
      <c r="B4" s="218"/>
      <c r="C4" s="219" t="s">
        <v>291</v>
      </c>
    </row>
    <row r="5" spans="1:7" ht="24">
      <c r="A5" s="220" t="s">
        <v>262</v>
      </c>
      <c r="C5" s="417" t="s">
        <v>380</v>
      </c>
      <c r="D5" s="417"/>
      <c r="E5" s="417"/>
      <c r="F5" s="417"/>
      <c r="G5" s="417"/>
    </row>
    <row r="6" spans="1:7" ht="24">
      <c r="A6" s="218" t="s">
        <v>354</v>
      </c>
      <c r="C6" s="359" t="s">
        <v>263</v>
      </c>
      <c r="D6" s="359"/>
      <c r="E6" s="359"/>
      <c r="F6" s="359"/>
      <c r="G6" s="359"/>
    </row>
    <row r="7" spans="1:7" ht="24">
      <c r="A7" s="220" t="s">
        <v>356</v>
      </c>
      <c r="C7" s="417" t="s">
        <v>381</v>
      </c>
      <c r="D7" s="417"/>
      <c r="E7" s="417"/>
      <c r="F7" s="417"/>
      <c r="G7" s="417"/>
    </row>
    <row r="8" spans="1:7" ht="24">
      <c r="A8" s="220" t="s">
        <v>347</v>
      </c>
      <c r="D8" s="217"/>
    </row>
    <row r="9" spans="1:7" ht="24">
      <c r="A9" s="220" t="s">
        <v>366</v>
      </c>
      <c r="C9" s="354" t="s">
        <v>337</v>
      </c>
      <c r="D9" s="217"/>
    </row>
    <row r="10" spans="1:7" ht="24">
      <c r="A10" s="220" t="s">
        <v>266</v>
      </c>
      <c r="C10" s="339" t="s">
        <v>292</v>
      </c>
      <c r="D10" s="340"/>
    </row>
    <row r="11" spans="1:7" ht="24.75" thickBot="1">
      <c r="A11" s="215"/>
      <c r="B11" s="267"/>
      <c r="C11" s="223"/>
      <c r="E11" s="223" t="s">
        <v>268</v>
      </c>
    </row>
    <row r="12" spans="1:7" ht="21.75" customHeight="1" thickTop="1">
      <c r="A12" s="433" t="s">
        <v>3</v>
      </c>
      <c r="B12" s="404" t="s">
        <v>4</v>
      </c>
      <c r="C12" s="405"/>
      <c r="D12" s="422" t="s">
        <v>271</v>
      </c>
      <c r="E12" s="433" t="s">
        <v>10</v>
      </c>
    </row>
    <row r="13" spans="1:7" ht="15" thickBot="1">
      <c r="A13" s="434"/>
      <c r="B13" s="406"/>
      <c r="C13" s="407"/>
      <c r="D13" s="423"/>
      <c r="E13" s="434"/>
    </row>
    <row r="14" spans="1:7" ht="24.75" thickTop="1">
      <c r="A14" s="234"/>
      <c r="B14" s="435" t="s">
        <v>339</v>
      </c>
      <c r="C14" s="436"/>
      <c r="D14" s="335"/>
      <c r="E14" s="234"/>
    </row>
    <row r="15" spans="1:7" ht="24">
      <c r="A15" s="331">
        <f>A14+1</f>
        <v>1</v>
      </c>
      <c r="B15" s="425" t="s">
        <v>348</v>
      </c>
      <c r="C15" s="426"/>
      <c r="D15" s="343">
        <v>3831200</v>
      </c>
      <c r="E15" s="238"/>
    </row>
    <row r="16" spans="1:7" ht="24">
      <c r="A16" s="331">
        <v>2</v>
      </c>
      <c r="B16" s="425" t="s">
        <v>341</v>
      </c>
      <c r="C16" s="426"/>
      <c r="D16" s="336">
        <v>200000</v>
      </c>
      <c r="E16" s="238"/>
    </row>
    <row r="17" spans="1:6" ht="24">
      <c r="A17" s="235">
        <v>3</v>
      </c>
      <c r="B17" s="342" t="s">
        <v>342</v>
      </c>
      <c r="C17" s="342"/>
      <c r="D17" s="336" t="s">
        <v>346</v>
      </c>
      <c r="E17" s="238"/>
    </row>
    <row r="18" spans="1:6" ht="21.75" customHeight="1">
      <c r="A18" s="235"/>
      <c r="B18" s="428"/>
      <c r="C18" s="429"/>
      <c r="D18" s="336"/>
      <c r="E18" s="238"/>
    </row>
    <row r="19" spans="1:6" ht="24.75" thickBot="1">
      <c r="A19" s="332"/>
      <c r="B19" s="430"/>
      <c r="C19" s="431"/>
      <c r="D19" s="337"/>
      <c r="E19" s="333"/>
    </row>
    <row r="20" spans="1:6" ht="24.75" thickTop="1">
      <c r="A20" s="432" t="s">
        <v>339</v>
      </c>
      <c r="B20" s="394" t="s">
        <v>340</v>
      </c>
      <c r="C20" s="395"/>
      <c r="D20" s="345">
        <f>D15+D16</f>
        <v>4031200</v>
      </c>
      <c r="E20" s="254"/>
    </row>
    <row r="21" spans="1:6" ht="24.75" thickBot="1">
      <c r="A21" s="432"/>
      <c r="B21" s="251"/>
      <c r="C21" s="338" t="s">
        <v>349</v>
      </c>
      <c r="D21" s="346">
        <f>D20</f>
        <v>4031200</v>
      </c>
      <c r="E21" s="344"/>
    </row>
    <row r="22" spans="1:6" ht="29.25" customHeight="1" thickTop="1" thickBot="1">
      <c r="A22" s="406"/>
      <c r="B22" s="347" t="s">
        <v>385</v>
      </c>
      <c r="C22" s="427" t="str">
        <f>"("&amp;BAHTTEXT(D20)&amp;")"</f>
        <v>(สี่ล้านสามหมื่นหนึ่งพันสองร้อยบาทถ้วน)</v>
      </c>
      <c r="D22" s="427"/>
      <c r="E22" s="334"/>
    </row>
    <row r="23" spans="1:6" ht="15" thickTop="1"/>
    <row r="24" spans="1:6" ht="21.75">
      <c r="B24" s="262" t="s">
        <v>284</v>
      </c>
      <c r="D24" s="259"/>
      <c r="F24" s="259"/>
    </row>
    <row r="25" spans="1:6" ht="21.75">
      <c r="B25" s="262" t="s">
        <v>285</v>
      </c>
      <c r="D25" s="259"/>
      <c r="F25" s="259"/>
    </row>
    <row r="26" spans="1:6" ht="24">
      <c r="D26" s="354" t="s">
        <v>371</v>
      </c>
      <c r="F26" s="259"/>
    </row>
    <row r="27" spans="1:6" ht="21.75">
      <c r="B27" s="262" t="s">
        <v>287</v>
      </c>
    </row>
    <row r="28" spans="1:6" ht="24">
      <c r="B28" s="262" t="s">
        <v>289</v>
      </c>
      <c r="D28" s="262" t="s">
        <v>287</v>
      </c>
      <c r="F28" s="265"/>
    </row>
    <row r="29" spans="1:6" ht="21.75">
      <c r="D29" s="262" t="s">
        <v>384</v>
      </c>
      <c r="F29" s="262"/>
    </row>
    <row r="30" spans="1:6" ht="21.75">
      <c r="B30" s="262" t="s">
        <v>286</v>
      </c>
      <c r="D30" s="260"/>
    </row>
    <row r="31" spans="1:6" ht="21.75">
      <c r="B31" s="326" t="s">
        <v>288</v>
      </c>
      <c r="D31" s="326"/>
      <c r="F31" s="260"/>
    </row>
    <row r="32" spans="1:6" ht="21.75">
      <c r="F32" s="326"/>
    </row>
  </sheetData>
  <mergeCells count="15">
    <mergeCell ref="B15:C15"/>
    <mergeCell ref="C22:D22"/>
    <mergeCell ref="B16:C16"/>
    <mergeCell ref="A2:E2"/>
    <mergeCell ref="B18:C18"/>
    <mergeCell ref="B19:C19"/>
    <mergeCell ref="A20:A22"/>
    <mergeCell ref="B20:C20"/>
    <mergeCell ref="A12:A13"/>
    <mergeCell ref="B12:C13"/>
    <mergeCell ref="E12:E13"/>
    <mergeCell ref="B14:C14"/>
    <mergeCell ref="D12:D13"/>
    <mergeCell ref="C5:G5"/>
    <mergeCell ref="C7:G7"/>
  </mergeCells>
  <pageMargins left="0.70866141732283472" right="0.51181102362204722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view="pageLayout" zoomScaleNormal="100" zoomScaleSheetLayoutView="100" workbookViewId="0">
      <selection activeCell="D12" sqref="D12"/>
    </sheetView>
  </sheetViews>
  <sheetFormatPr defaultRowHeight="24"/>
  <cols>
    <col min="1" max="1" width="11.875" style="268" customWidth="1"/>
    <col min="2" max="2" width="9.625" style="268" customWidth="1"/>
    <col min="3" max="3" width="2.875" style="268" customWidth="1"/>
    <col min="4" max="4" width="7.125" style="268" customWidth="1"/>
    <col min="5" max="5" width="2.125" style="268" customWidth="1"/>
    <col min="6" max="6" width="2.875" style="268" customWidth="1"/>
    <col min="7" max="7" width="4.375" style="268" customWidth="1"/>
    <col min="8" max="8" width="4.25" style="268" customWidth="1"/>
    <col min="9" max="9" width="4.375" style="268" customWidth="1"/>
    <col min="10" max="12" width="2.875" style="268" customWidth="1"/>
    <col min="13" max="13" width="4.375" style="268" customWidth="1"/>
    <col min="14" max="14" width="2.875" style="268" customWidth="1"/>
    <col min="15" max="15" width="8.375" style="268" customWidth="1"/>
    <col min="16" max="16" width="2.875" style="268" customWidth="1"/>
    <col min="17" max="17" width="3" style="268" customWidth="1"/>
    <col min="18" max="18" width="8.25" style="272" customWidth="1"/>
    <col min="19" max="19" width="10.375" style="272" customWidth="1"/>
    <col min="20" max="20" width="6.625" style="268" customWidth="1"/>
    <col min="21" max="22" width="9" style="268"/>
    <col min="23" max="23" width="19" style="268" customWidth="1"/>
    <col min="24" max="16384" width="9" style="268"/>
  </cols>
  <sheetData>
    <row r="1" spans="1:20" ht="29.25" customHeight="1">
      <c r="A1" s="449" t="s">
        <v>293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</row>
    <row r="2" spans="1:20" ht="26.25" customHeight="1">
      <c r="A2" s="420" t="s">
        <v>350</v>
      </c>
      <c r="B2" s="420"/>
      <c r="C2" s="420"/>
      <c r="D2" s="270"/>
      <c r="E2" s="349" t="s">
        <v>357</v>
      </c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</row>
    <row r="3" spans="1:20" ht="26.25" customHeight="1">
      <c r="A3" s="218"/>
      <c r="B3" s="218"/>
      <c r="C3" s="218"/>
      <c r="D3" s="270"/>
      <c r="E3" s="349" t="s">
        <v>358</v>
      </c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</row>
    <row r="4" spans="1:20" ht="24" customHeight="1">
      <c r="A4" s="269" t="s">
        <v>294</v>
      </c>
      <c r="B4" s="270"/>
      <c r="C4" s="270"/>
      <c r="D4" s="270"/>
      <c r="E4" s="348" t="s">
        <v>375</v>
      </c>
      <c r="F4" s="348"/>
      <c r="G4" s="348"/>
      <c r="H4" s="348"/>
      <c r="I4" s="348"/>
      <c r="J4" s="270"/>
      <c r="K4" s="270"/>
      <c r="L4" s="270"/>
      <c r="M4" s="270"/>
      <c r="N4" s="270"/>
      <c r="O4" s="270"/>
      <c r="P4" s="270"/>
      <c r="Q4" s="270"/>
      <c r="R4" s="270"/>
      <c r="S4" s="270"/>
    </row>
    <row r="5" spans="1:20">
      <c r="A5" s="220" t="s">
        <v>356</v>
      </c>
      <c r="B5" s="271"/>
      <c r="C5" s="271"/>
      <c r="D5" s="271"/>
      <c r="E5" s="271" t="s">
        <v>374</v>
      </c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</row>
    <row r="6" spans="1:20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</row>
    <row r="7" spans="1:20" ht="21.75" customHeight="1">
      <c r="A7" s="272" t="s">
        <v>295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360" t="s">
        <v>269</v>
      </c>
      <c r="S7" s="274" t="s">
        <v>296</v>
      </c>
    </row>
    <row r="8" spans="1:20" hidden="1">
      <c r="A8" s="275" t="s">
        <v>297</v>
      </c>
      <c r="B8" s="272" t="s">
        <v>298</v>
      </c>
      <c r="C8" s="272"/>
      <c r="D8" s="272"/>
      <c r="E8" s="272"/>
      <c r="F8" s="272"/>
      <c r="G8" s="272"/>
      <c r="H8" s="272"/>
      <c r="I8" s="272"/>
      <c r="J8" s="272"/>
      <c r="K8" s="276" t="s">
        <v>299</v>
      </c>
      <c r="L8" s="272"/>
      <c r="M8" s="272"/>
      <c r="N8" s="272"/>
      <c r="O8" s="276" t="s">
        <v>300</v>
      </c>
      <c r="P8" s="272"/>
      <c r="Q8" s="272"/>
      <c r="R8" s="277" t="s">
        <v>301</v>
      </c>
      <c r="S8" s="277"/>
    </row>
    <row r="9" spans="1:20" ht="30.75">
      <c r="A9" s="275" t="s">
        <v>297</v>
      </c>
      <c r="B9" s="445" t="s">
        <v>302</v>
      </c>
      <c r="C9" s="446" t="s">
        <v>299</v>
      </c>
      <c r="D9" s="446" t="s">
        <v>303</v>
      </c>
      <c r="E9" s="272"/>
      <c r="F9" s="278" t="s">
        <v>304</v>
      </c>
      <c r="G9" s="279" t="s">
        <v>305</v>
      </c>
      <c r="H9" s="279" t="s">
        <v>23</v>
      </c>
      <c r="I9" s="279" t="s">
        <v>306</v>
      </c>
      <c r="J9" s="280" t="s">
        <v>307</v>
      </c>
      <c r="K9" s="279" t="s">
        <v>308</v>
      </c>
      <c r="L9" s="278" t="s">
        <v>304</v>
      </c>
      <c r="M9" s="279" t="s">
        <v>300</v>
      </c>
      <c r="N9" s="279" t="s">
        <v>23</v>
      </c>
      <c r="O9" s="279" t="s">
        <v>309</v>
      </c>
      <c r="P9" s="280" t="s">
        <v>307</v>
      </c>
      <c r="Q9" s="272"/>
      <c r="R9" s="281" t="s">
        <v>331</v>
      </c>
      <c r="S9" s="361">
        <v>1.3073999999999999</v>
      </c>
    </row>
    <row r="10" spans="1:20">
      <c r="A10" s="275"/>
      <c r="B10" s="445"/>
      <c r="C10" s="446"/>
      <c r="D10" s="446"/>
      <c r="E10" s="272"/>
      <c r="F10" s="275"/>
      <c r="G10" s="275"/>
      <c r="H10" s="275" t="s">
        <v>304</v>
      </c>
      <c r="I10" s="282" t="s">
        <v>310</v>
      </c>
      <c r="J10" s="275"/>
      <c r="K10" s="282" t="s">
        <v>23</v>
      </c>
      <c r="L10" s="275"/>
      <c r="M10" s="282" t="s">
        <v>309</v>
      </c>
      <c r="N10" s="283" t="s">
        <v>307</v>
      </c>
      <c r="O10" s="275"/>
      <c r="P10" s="275"/>
      <c r="Q10" s="275"/>
      <c r="R10" s="277">
        <v>1</v>
      </c>
      <c r="S10" s="362">
        <v>1.3049999999999999</v>
      </c>
    </row>
    <row r="11" spans="1:20">
      <c r="A11" s="284"/>
      <c r="B11" s="285"/>
      <c r="C11" s="286"/>
      <c r="D11" s="286"/>
      <c r="F11" s="287"/>
      <c r="G11" s="287"/>
      <c r="H11" s="287"/>
      <c r="I11" s="288"/>
      <c r="J11" s="287"/>
      <c r="K11" s="288"/>
      <c r="L11" s="287"/>
      <c r="M11" s="288"/>
      <c r="N11" s="289"/>
      <c r="O11" s="287"/>
      <c r="P11" s="287"/>
      <c r="Q11" s="287"/>
      <c r="R11" s="277">
        <v>2</v>
      </c>
      <c r="S11" s="361">
        <v>1.3035000000000001</v>
      </c>
    </row>
    <row r="12" spans="1:20">
      <c r="A12" s="275" t="s">
        <v>269</v>
      </c>
      <c r="B12" s="272" t="s">
        <v>9</v>
      </c>
      <c r="C12" s="272"/>
      <c r="D12" s="272"/>
      <c r="E12" s="272"/>
      <c r="F12" s="272"/>
      <c r="G12" s="272"/>
      <c r="H12" s="272"/>
      <c r="I12" s="272"/>
      <c r="J12" s="272"/>
      <c r="L12" s="276" t="s">
        <v>299</v>
      </c>
      <c r="M12" s="450">
        <v>1350000</v>
      </c>
      <c r="N12" s="450"/>
      <c r="O12" s="450"/>
      <c r="P12" s="272" t="s">
        <v>301</v>
      </c>
      <c r="R12" s="277">
        <v>5</v>
      </c>
      <c r="S12" s="361">
        <v>1.3003</v>
      </c>
      <c r="T12" s="272"/>
    </row>
    <row r="13" spans="1:20">
      <c r="A13" s="272" t="s">
        <v>311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6"/>
      <c r="L13" s="272"/>
      <c r="M13" s="272"/>
      <c r="N13" s="451"/>
      <c r="O13" s="451"/>
      <c r="P13" s="451"/>
      <c r="Q13" s="451"/>
      <c r="R13" s="277">
        <v>10</v>
      </c>
      <c r="S13" s="363">
        <v>1.2943</v>
      </c>
      <c r="T13" s="272"/>
    </row>
    <row r="14" spans="1:20">
      <c r="R14" s="277">
        <v>15</v>
      </c>
      <c r="S14" s="364">
        <v>1.2594000000000001</v>
      </c>
    </row>
    <row r="15" spans="1:20">
      <c r="A15" s="275" t="s">
        <v>373</v>
      </c>
      <c r="C15" s="272" t="s">
        <v>312</v>
      </c>
      <c r="E15" s="272"/>
      <c r="F15" s="272"/>
      <c r="H15" s="290">
        <v>0</v>
      </c>
      <c r="I15" s="272"/>
      <c r="R15" s="277">
        <v>20</v>
      </c>
      <c r="S15" s="363">
        <v>1.2518</v>
      </c>
      <c r="T15" s="272"/>
    </row>
    <row r="16" spans="1:20">
      <c r="A16" s="272"/>
      <c r="C16" s="272" t="s">
        <v>372</v>
      </c>
      <c r="E16" s="272"/>
      <c r="F16" s="272"/>
      <c r="H16" s="290">
        <v>0</v>
      </c>
      <c r="I16" s="272"/>
      <c r="P16" s="272"/>
      <c r="Q16" s="272"/>
      <c r="R16" s="277">
        <v>25</v>
      </c>
      <c r="S16" s="361">
        <v>1.2248000000000001</v>
      </c>
      <c r="T16" s="272"/>
    </row>
    <row r="17" spans="1:31">
      <c r="A17" s="272"/>
      <c r="C17" s="272" t="s">
        <v>313</v>
      </c>
      <c r="E17" s="272"/>
      <c r="F17" s="272"/>
      <c r="H17" s="290">
        <v>0.06</v>
      </c>
      <c r="I17" s="272" t="s">
        <v>314</v>
      </c>
      <c r="J17" s="272"/>
      <c r="K17" s="272"/>
      <c r="L17" s="272"/>
      <c r="M17" s="272"/>
      <c r="N17" s="272"/>
      <c r="O17" s="290"/>
      <c r="P17" s="272"/>
      <c r="Q17" s="272"/>
      <c r="R17" s="277">
        <v>30</v>
      </c>
      <c r="S17" s="361">
        <v>1.2163999999999999</v>
      </c>
      <c r="T17" s="272"/>
    </row>
    <row r="18" spans="1:31">
      <c r="A18" s="272"/>
      <c r="C18" s="272" t="s">
        <v>315</v>
      </c>
      <c r="E18" s="272"/>
      <c r="F18" s="272"/>
      <c r="H18" s="290">
        <v>7.0000000000000007E-2</v>
      </c>
      <c r="I18" s="272"/>
      <c r="J18" s="272"/>
      <c r="K18" s="272"/>
      <c r="L18" s="272"/>
      <c r="M18" s="272"/>
      <c r="N18" s="272"/>
      <c r="O18" s="290"/>
      <c r="P18" s="272"/>
      <c r="Q18" s="272"/>
      <c r="R18" s="277">
        <v>40</v>
      </c>
      <c r="S18" s="361">
        <v>1.2161</v>
      </c>
      <c r="T18" s="272"/>
    </row>
    <row r="19" spans="1:31">
      <c r="R19" s="277">
        <v>50</v>
      </c>
      <c r="S19" s="361">
        <v>1.2159</v>
      </c>
      <c r="W19" s="291"/>
    </row>
    <row r="20" spans="1:31">
      <c r="A20" s="275" t="s">
        <v>316</v>
      </c>
      <c r="B20" s="272" t="s">
        <v>298</v>
      </c>
      <c r="C20" s="272"/>
      <c r="D20" s="272"/>
      <c r="E20" s="272"/>
      <c r="F20" s="272"/>
      <c r="G20" s="272"/>
      <c r="I20" s="276" t="s">
        <v>299</v>
      </c>
      <c r="J20" s="276" t="s">
        <v>300</v>
      </c>
      <c r="K20" s="272"/>
      <c r="L20" s="276" t="s">
        <v>299</v>
      </c>
      <c r="M20" s="451">
        <f>M12</f>
        <v>1350000</v>
      </c>
      <c r="N20" s="451"/>
      <c r="O20" s="451"/>
      <c r="P20" s="272" t="s">
        <v>301</v>
      </c>
      <c r="R20" s="277">
        <v>60</v>
      </c>
      <c r="S20" s="362">
        <v>1.2060999999999999</v>
      </c>
      <c r="T20" s="272"/>
    </row>
    <row r="21" spans="1:31">
      <c r="A21" s="272"/>
      <c r="B21" s="272" t="s">
        <v>317</v>
      </c>
      <c r="C21" s="272"/>
      <c r="D21" s="272"/>
      <c r="E21" s="272"/>
      <c r="F21" s="272"/>
      <c r="G21" s="272"/>
      <c r="I21" s="276" t="s">
        <v>299</v>
      </c>
      <c r="J21" s="276" t="s">
        <v>309</v>
      </c>
      <c r="K21" s="272"/>
      <c r="L21" s="276" t="s">
        <v>299</v>
      </c>
      <c r="M21" s="442">
        <v>1000000</v>
      </c>
      <c r="N21" s="442"/>
      <c r="O21" s="442"/>
      <c r="P21" s="272" t="s">
        <v>301</v>
      </c>
      <c r="Q21" s="292"/>
      <c r="R21" s="277">
        <v>70</v>
      </c>
      <c r="S21" s="362">
        <v>1.2050000000000001</v>
      </c>
      <c r="T21" s="272"/>
    </row>
    <row r="22" spans="1:31">
      <c r="A22" s="272"/>
      <c r="B22" s="272" t="s">
        <v>318</v>
      </c>
      <c r="C22" s="272"/>
      <c r="D22" s="272"/>
      <c r="E22" s="272"/>
      <c r="F22" s="272"/>
      <c r="G22" s="272"/>
      <c r="I22" s="276" t="s">
        <v>299</v>
      </c>
      <c r="J22" s="276" t="s">
        <v>310</v>
      </c>
      <c r="K22" s="272"/>
      <c r="L22" s="276" t="s">
        <v>299</v>
      </c>
      <c r="M22" s="442">
        <v>2000000</v>
      </c>
      <c r="N22" s="442"/>
      <c r="O22" s="442"/>
      <c r="P22" s="272" t="s">
        <v>301</v>
      </c>
      <c r="Q22" s="292"/>
      <c r="R22" s="277">
        <v>80</v>
      </c>
      <c r="S22" s="362">
        <v>1.2050000000000001</v>
      </c>
      <c r="T22" s="272"/>
    </row>
    <row r="23" spans="1:31">
      <c r="A23" s="272"/>
      <c r="B23" s="272" t="s">
        <v>319</v>
      </c>
      <c r="C23" s="272"/>
      <c r="D23" s="272"/>
      <c r="E23" s="272"/>
      <c r="F23" s="272"/>
      <c r="G23" s="272"/>
      <c r="I23" s="276" t="s">
        <v>299</v>
      </c>
      <c r="J23" s="276" t="s">
        <v>305</v>
      </c>
      <c r="K23" s="272"/>
      <c r="L23" s="276" t="s">
        <v>299</v>
      </c>
      <c r="M23" s="443">
        <v>1.3073999999999999</v>
      </c>
      <c r="N23" s="443"/>
      <c r="O23" s="443"/>
      <c r="P23" s="293"/>
      <c r="R23" s="277">
        <v>90</v>
      </c>
      <c r="S23" s="362">
        <v>1.2049099999999999</v>
      </c>
      <c r="T23" s="272"/>
    </row>
    <row r="24" spans="1:31">
      <c r="A24" s="272"/>
      <c r="B24" s="272" t="s">
        <v>320</v>
      </c>
      <c r="C24" s="272"/>
      <c r="D24" s="272"/>
      <c r="E24" s="272"/>
      <c r="F24" s="272"/>
      <c r="G24" s="272"/>
      <c r="I24" s="276" t="s">
        <v>299</v>
      </c>
      <c r="J24" s="276" t="s">
        <v>306</v>
      </c>
      <c r="K24" s="272"/>
      <c r="L24" s="276" t="s">
        <v>299</v>
      </c>
      <c r="M24" s="443">
        <v>1.3035000000000001</v>
      </c>
      <c r="N24" s="443"/>
      <c r="O24" s="443"/>
      <c r="P24" s="293"/>
      <c r="R24" s="277">
        <v>100</v>
      </c>
      <c r="S24" s="362">
        <v>1.2049000000000001</v>
      </c>
      <c r="T24" s="272"/>
    </row>
    <row r="25" spans="1:31">
      <c r="R25" s="277">
        <v>150</v>
      </c>
      <c r="S25" s="362">
        <v>1.2022999999999999</v>
      </c>
    </row>
    <row r="26" spans="1:31">
      <c r="A26" s="445" t="s">
        <v>321</v>
      </c>
      <c r="B26" s="445" t="s">
        <v>302</v>
      </c>
      <c r="C26" s="446" t="s">
        <v>299</v>
      </c>
      <c r="D26" s="447" t="str">
        <f>M23&amp;"-"</f>
        <v>1.3074-</v>
      </c>
      <c r="E26" s="272"/>
      <c r="F26" s="441" t="str">
        <f>"("&amp;M23&amp;"-"&amp;M24&amp;")"</f>
        <v>(1.3074-1.3035)</v>
      </c>
      <c r="G26" s="441"/>
      <c r="H26" s="441"/>
      <c r="I26" s="441"/>
      <c r="J26" s="279" t="s">
        <v>308</v>
      </c>
      <c r="K26" s="444" t="str">
        <f>"("&amp;TEXT(M20,"#,##0.00")&amp;"-"&amp;TEXT(M21,"#,##0.00")&amp;")"</f>
        <v>(1,350,000.00-1,000,000.00)</v>
      </c>
      <c r="L26" s="444"/>
      <c r="M26" s="444"/>
      <c r="N26" s="444"/>
      <c r="O26" s="444"/>
      <c r="P26" s="444"/>
      <c r="Q26" s="444"/>
      <c r="R26" s="277">
        <v>200</v>
      </c>
      <c r="S26" s="362">
        <v>1.2022999999999999</v>
      </c>
      <c r="T26" s="272"/>
    </row>
    <row r="27" spans="1:31">
      <c r="A27" s="445"/>
      <c r="B27" s="445"/>
      <c r="C27" s="446"/>
      <c r="D27" s="446"/>
      <c r="E27" s="272"/>
      <c r="F27" s="275"/>
      <c r="G27" s="275"/>
      <c r="H27" s="448" t="str">
        <f>"("&amp;TEXT(M22,"#,##0.00")&amp;"-"&amp;TEXT(M21,"#,##0.00")&amp;")"</f>
        <v>(2,000,000.00-1,000,000.00)</v>
      </c>
      <c r="I27" s="448"/>
      <c r="J27" s="448"/>
      <c r="K27" s="448"/>
      <c r="L27" s="448"/>
      <c r="M27" s="448"/>
      <c r="N27" s="448"/>
      <c r="O27" s="275"/>
      <c r="P27" s="275"/>
      <c r="Q27" s="275"/>
      <c r="R27" s="277">
        <v>250</v>
      </c>
      <c r="S27" s="362">
        <v>1.2013</v>
      </c>
      <c r="T27" s="272"/>
    </row>
    <row r="28" spans="1:31">
      <c r="A28" s="272"/>
      <c r="B28" s="275" t="s">
        <v>322</v>
      </c>
      <c r="C28" s="294" t="s">
        <v>299</v>
      </c>
      <c r="D28" s="295" t="str">
        <f>D26</f>
        <v>1.3074-</v>
      </c>
      <c r="E28" s="437">
        <f>(((M23-M24)*(M20-M21))/(M22-M21))</f>
        <v>1.3649999999999275E-3</v>
      </c>
      <c r="F28" s="437"/>
      <c r="G28" s="437"/>
      <c r="H28" s="437"/>
      <c r="I28" s="296"/>
      <c r="J28" s="296"/>
      <c r="K28" s="296"/>
      <c r="L28" s="276" t="s">
        <v>299</v>
      </c>
      <c r="M28" s="438">
        <f>FLOOR(W29,0.0001)</f>
        <v>1.306</v>
      </c>
      <c r="N28" s="438"/>
      <c r="O28" s="438"/>
      <c r="P28" s="297"/>
      <c r="Q28" s="272"/>
      <c r="R28" s="277">
        <v>300</v>
      </c>
      <c r="S28" s="362">
        <v>1.1951000000000001</v>
      </c>
      <c r="T28" s="272"/>
    </row>
    <row r="29" spans="1:31">
      <c r="A29" s="272"/>
      <c r="R29" s="277">
        <v>350</v>
      </c>
      <c r="S29" s="362">
        <v>1.1866000000000001</v>
      </c>
      <c r="T29" s="272"/>
      <c r="W29" s="298">
        <f>M23-E28</f>
        <v>1.3060350000000001</v>
      </c>
    </row>
    <row r="30" spans="1:31">
      <c r="A30" s="271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99"/>
      <c r="R30" s="277">
        <v>400</v>
      </c>
      <c r="S30" s="362">
        <v>1.1858</v>
      </c>
      <c r="T30" s="272"/>
    </row>
    <row r="31" spans="1:31">
      <c r="A31" s="300" t="s">
        <v>323</v>
      </c>
      <c r="B31" s="301"/>
      <c r="C31" s="302" t="s">
        <v>299</v>
      </c>
      <c r="D31" s="439">
        <f>M20</f>
        <v>1350000</v>
      </c>
      <c r="E31" s="439"/>
      <c r="F31" s="439"/>
      <c r="G31" s="439"/>
      <c r="H31" s="271" t="s">
        <v>301</v>
      </c>
      <c r="I31" s="271"/>
      <c r="J31" s="303"/>
      <c r="K31" s="303"/>
      <c r="L31" s="303"/>
      <c r="M31" s="303"/>
      <c r="N31" s="304"/>
      <c r="O31" s="304"/>
      <c r="P31" s="304"/>
      <c r="Q31" s="305"/>
      <c r="R31" s="306">
        <v>500</v>
      </c>
      <c r="S31" s="362">
        <v>1.1853</v>
      </c>
      <c r="T31" s="307"/>
    </row>
    <row r="32" spans="1:31">
      <c r="A32" s="308" t="s">
        <v>324</v>
      </c>
      <c r="B32" s="309"/>
      <c r="C32" s="310" t="s">
        <v>299</v>
      </c>
      <c r="D32" s="440">
        <f>M28</f>
        <v>1.306</v>
      </c>
      <c r="E32" s="441"/>
      <c r="F32" s="441"/>
      <c r="G32" s="441"/>
      <c r="H32" s="311"/>
      <c r="I32" s="273"/>
      <c r="J32" s="312"/>
      <c r="K32" s="312"/>
      <c r="L32" s="313"/>
      <c r="M32" s="313"/>
      <c r="N32" s="313"/>
      <c r="O32" s="313"/>
      <c r="P32" s="313"/>
      <c r="Q32" s="314"/>
      <c r="R32" s="315" t="s">
        <v>325</v>
      </c>
      <c r="S32" s="362">
        <v>1.1788000000000001</v>
      </c>
      <c r="T32" s="288"/>
      <c r="U32" s="287"/>
      <c r="AD32" s="316"/>
      <c r="AE32" s="288"/>
    </row>
    <row r="34" spans="1:20">
      <c r="A34" s="272" t="s">
        <v>326</v>
      </c>
      <c r="B34" s="317"/>
      <c r="C34" s="317" t="s">
        <v>327</v>
      </c>
      <c r="D34" s="272"/>
      <c r="E34" s="272"/>
      <c r="F34" s="272"/>
      <c r="G34" s="272" t="s">
        <v>326</v>
      </c>
      <c r="H34" s="272"/>
      <c r="I34" s="272"/>
      <c r="K34" s="272" t="s">
        <v>328</v>
      </c>
      <c r="L34" s="317"/>
      <c r="M34" s="317"/>
      <c r="N34" s="272" t="s">
        <v>326</v>
      </c>
      <c r="O34" s="272"/>
      <c r="P34" s="272"/>
      <c r="R34" s="272" t="s">
        <v>328</v>
      </c>
      <c r="T34" s="317"/>
    </row>
    <row r="35" spans="1:20">
      <c r="A35" s="272" t="s">
        <v>329</v>
      </c>
      <c r="B35" s="272"/>
      <c r="C35" s="272"/>
      <c r="D35" s="272"/>
      <c r="E35" s="272"/>
      <c r="F35" s="272"/>
      <c r="G35" s="272" t="s">
        <v>330</v>
      </c>
      <c r="H35" s="272"/>
      <c r="I35" s="272"/>
      <c r="J35" s="272"/>
      <c r="K35" s="272"/>
      <c r="L35" s="272"/>
      <c r="M35" s="272"/>
      <c r="N35" s="272" t="s">
        <v>330</v>
      </c>
      <c r="O35" s="272"/>
      <c r="P35" s="272"/>
      <c r="Q35" s="272"/>
      <c r="T35" s="272"/>
    </row>
  </sheetData>
  <mergeCells count="23">
    <mergeCell ref="M21:O21"/>
    <mergeCell ref="A1:T1"/>
    <mergeCell ref="B9:B10"/>
    <mergeCell ref="C9:C10"/>
    <mergeCell ref="D9:D10"/>
    <mergeCell ref="M12:O12"/>
    <mergeCell ref="N13:Q13"/>
    <mergeCell ref="A2:C2"/>
    <mergeCell ref="M20:O20"/>
    <mergeCell ref="A26:A27"/>
    <mergeCell ref="B26:B27"/>
    <mergeCell ref="C26:C27"/>
    <mergeCell ref="D26:D27"/>
    <mergeCell ref="F26:I26"/>
    <mergeCell ref="H27:N27"/>
    <mergeCell ref="E28:H28"/>
    <mergeCell ref="M28:O28"/>
    <mergeCell ref="D31:G31"/>
    <mergeCell ref="D32:G32"/>
    <mergeCell ref="M22:O22"/>
    <mergeCell ref="M23:O23"/>
    <mergeCell ref="M24:O24"/>
    <mergeCell ref="K26:Q26"/>
  </mergeCells>
  <pageMargins left="0.31496062992125984" right="0" top="0.59055118110236227" bottom="0.39370078740157483" header="0.51181102362204722" footer="0.51181102362204722"/>
  <pageSetup paperSize="9" scale="92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1   ปร.4 (ก)  ok</vt:lpstr>
      <vt:lpstr>2  ปร.4 (ข)  ok</vt:lpstr>
      <vt:lpstr>ปร5 ก</vt:lpstr>
      <vt:lpstr>ปร5 ข</vt:lpstr>
      <vt:lpstr>ปร 6</vt:lpstr>
      <vt:lpstr>ตารางแสดง factor F</vt:lpstr>
      <vt:lpstr>'ตารางแสดง factor F'!Print_Area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ADMIN</cp:lastModifiedBy>
  <cp:lastPrinted>2016-06-16T08:42:29Z</cp:lastPrinted>
  <dcterms:created xsi:type="dcterms:W3CDTF">2016-06-15T03:04:03Z</dcterms:created>
  <dcterms:modified xsi:type="dcterms:W3CDTF">2016-10-20T05:20:30Z</dcterms:modified>
</cp:coreProperties>
</file>